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2º Trimestre/Publicar/"/>
    </mc:Choice>
  </mc:AlternateContent>
  <xr:revisionPtr revIDLastSave="1" documentId="8_{5C13D5D1-C2CB-4EA4-9936-B5EBBA1C8BDD}" xr6:coauthVersionLast="47" xr6:coauthVersionMax="47" xr10:uidLastSave="{D482D33A-5641-4C96-8CF9-B2A23BF9C562}"/>
  <bookViews>
    <workbookView xWindow="-120" yWindow="-120" windowWidth="29040" windowHeight="15840" xr2:uid="{00000000-000D-0000-FFFF-FFFF00000000}"/>
  </bookViews>
  <sheets>
    <sheet name="Portada" sheetId="4" r:id="rId1"/>
    <sheet name="Andalucía" sheetId="1" r:id="rId2"/>
    <sheet name="Aragón" sheetId="6" r:id="rId3"/>
    <sheet name="Asturias" sheetId="7" r:id="rId4"/>
    <sheet name="Illes Balears" sheetId="8" r:id="rId5"/>
    <sheet name="Canarias" sheetId="9" r:id="rId6"/>
    <sheet name="Cantabria" sheetId="10" r:id="rId7"/>
    <sheet name="Castilla y León" sheetId="16" r:id="rId8"/>
    <sheet name="Castilla La Mancha" sheetId="12" r:id="rId9"/>
    <sheet name="Cataluña" sheetId="13" r:id="rId10"/>
    <sheet name="Com. Valenciana" sheetId="14" r:id="rId11"/>
    <sheet name="Extremadura" sheetId="15" r:id="rId12"/>
    <sheet name="Galicia" sheetId="17" r:id="rId13"/>
    <sheet name="Com. Madrid" sheetId="18" r:id="rId14"/>
    <sheet name="Región de Murcia" sheetId="19" r:id="rId15"/>
    <sheet name="Navarra" sheetId="20" r:id="rId16"/>
    <sheet name="Pais Vasco" sheetId="21" r:id="rId17"/>
    <sheet name="La Rioja" sheetId="2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2" l="1"/>
  <c r="E18" i="22"/>
  <c r="E19" i="21"/>
  <c r="E18" i="21"/>
  <c r="E19" i="20"/>
  <c r="E18" i="20"/>
  <c r="E19" i="19"/>
  <c r="E18" i="19"/>
  <c r="E19" i="18"/>
  <c r="E18" i="18"/>
  <c r="E19" i="17"/>
  <c r="E18" i="17"/>
  <c r="E19" i="15"/>
  <c r="E18" i="15"/>
  <c r="E19" i="14"/>
  <c r="E19" i="13"/>
  <c r="E18" i="13"/>
  <c r="E19" i="12"/>
  <c r="E18" i="12"/>
  <c r="E19" i="16"/>
  <c r="E18" i="16"/>
  <c r="E19" i="10"/>
  <c r="E18" i="10"/>
  <c r="E19" i="9"/>
  <c r="E18" i="9"/>
  <c r="E19" i="8"/>
  <c r="E18" i="8"/>
  <c r="E19" i="7"/>
  <c r="E18" i="7"/>
  <c r="E18" i="14"/>
  <c r="E19" i="1"/>
  <c r="E18" i="1"/>
  <c r="E19" i="6"/>
  <c r="E18" i="6"/>
  <c r="D20" i="19" l="1"/>
  <c r="D20" i="18"/>
  <c r="E17" i="17"/>
  <c r="D20" i="17"/>
  <c r="E25" i="15"/>
  <c r="D20" i="15"/>
  <c r="E25" i="14"/>
  <c r="D20" i="14"/>
  <c r="E25" i="13"/>
  <c r="D20" i="13"/>
  <c r="D20" i="12"/>
  <c r="D20" i="16"/>
  <c r="E25" i="10"/>
  <c r="D20" i="9"/>
  <c r="E16" i="8"/>
  <c r="E16" i="6"/>
  <c r="E14" i="6"/>
  <c r="D20" i="10"/>
  <c r="E25" i="16"/>
  <c r="E25" i="17"/>
  <c r="E16" i="17"/>
  <c r="E25" i="18"/>
  <c r="E16" i="19"/>
  <c r="E25" i="20"/>
  <c r="E16" i="20"/>
  <c r="E17" i="21"/>
  <c r="E16" i="21"/>
  <c r="E25" i="22"/>
  <c r="D20" i="22"/>
  <c r="E15" i="7" l="1"/>
  <c r="E15" i="9"/>
  <c r="E15" i="10"/>
  <c r="E15" i="16"/>
  <c r="E15" i="13"/>
  <c r="E15" i="14"/>
  <c r="E15" i="15"/>
  <c r="E15" i="18"/>
  <c r="E15" i="19"/>
  <c r="E15" i="20"/>
  <c r="C20" i="21"/>
  <c r="E15" i="22"/>
  <c r="E16" i="16"/>
  <c r="E16" i="12"/>
  <c r="D20" i="20"/>
  <c r="E16" i="14"/>
  <c r="E25" i="6"/>
  <c r="E25" i="7"/>
  <c r="E25" i="8"/>
  <c r="D20" i="6"/>
  <c r="E16" i="9"/>
  <c r="E16" i="10"/>
  <c r="E16" i="15"/>
  <c r="E25" i="9"/>
  <c r="E16" i="7"/>
  <c r="E16" i="13"/>
  <c r="D20" i="7"/>
  <c r="D20" i="8"/>
  <c r="C20" i="6"/>
  <c r="E14" i="7"/>
  <c r="E14" i="8"/>
  <c r="E14" i="9"/>
  <c r="E14" i="10"/>
  <c r="E14" i="16"/>
  <c r="E14" i="12"/>
  <c r="E14" i="13"/>
  <c r="E14" i="14"/>
  <c r="E14" i="15"/>
  <c r="E14" i="17"/>
  <c r="E14" i="18"/>
  <c r="E14" i="19"/>
  <c r="E14" i="20"/>
  <c r="E14" i="21"/>
  <c r="E14" i="22"/>
  <c r="E16" i="18"/>
  <c r="C20" i="14"/>
  <c r="E20" i="14" s="1"/>
  <c r="E25" i="12"/>
  <c r="E25" i="21"/>
  <c r="E25" i="19"/>
  <c r="D20" i="21"/>
  <c r="E15" i="6"/>
  <c r="E16" i="22"/>
  <c r="C20" i="7"/>
  <c r="C20" i="8"/>
  <c r="C20" i="9"/>
  <c r="E20" i="9" s="1"/>
  <c r="C20" i="10"/>
  <c r="E20" i="10" s="1"/>
  <c r="C20" i="16"/>
  <c r="E20" i="16" s="1"/>
  <c r="C20" i="12"/>
  <c r="E20" i="12" s="1"/>
  <c r="C20" i="15"/>
  <c r="E20" i="15" s="1"/>
  <c r="C20" i="17"/>
  <c r="E20" i="17" s="1"/>
  <c r="C20" i="18"/>
  <c r="E20" i="18" s="1"/>
  <c r="C20" i="19"/>
  <c r="E20" i="19" s="1"/>
  <c r="C20" i="20"/>
  <c r="E20" i="20" s="1"/>
  <c r="C20" i="22"/>
  <c r="E20" i="22" s="1"/>
  <c r="C20" i="13"/>
  <c r="E20" i="13" s="1"/>
  <c r="E17" i="12"/>
  <c r="E17" i="8"/>
  <c r="E17" i="22"/>
  <c r="E15" i="21"/>
  <c r="E17" i="18"/>
  <c r="E15" i="17"/>
  <c r="E17" i="13"/>
  <c r="E15" i="12"/>
  <c r="E17" i="9"/>
  <c r="E15" i="8"/>
  <c r="E17" i="6"/>
  <c r="E17" i="19"/>
  <c r="E17" i="14"/>
  <c r="E17" i="10"/>
  <c r="E17" i="20"/>
  <c r="E17" i="15"/>
  <c r="E17" i="16"/>
  <c r="E17" i="7"/>
  <c r="E20" i="21" l="1"/>
  <c r="E20" i="6"/>
  <c r="E20" i="7"/>
  <c r="E20" i="8"/>
  <c r="C169" i="8" l="1"/>
  <c r="C169" i="17"/>
  <c r="C169" i="21"/>
  <c r="D169" i="15"/>
  <c r="D169" i="19"/>
  <c r="D169" i="14"/>
  <c r="D169" i="7"/>
  <c r="D169" i="8"/>
  <c r="C169" i="12"/>
  <c r="D169" i="12"/>
  <c r="D169" i="16"/>
  <c r="D169" i="6"/>
  <c r="D169" i="10"/>
  <c r="D169" i="18"/>
  <c r="D169" i="13"/>
  <c r="D169" i="17"/>
  <c r="C169" i="10"/>
  <c r="C169" i="6"/>
  <c r="C169" i="14"/>
  <c r="C169" i="19"/>
  <c r="D169" i="22"/>
  <c r="D169" i="21"/>
  <c r="D169" i="20"/>
  <c r="D169" i="9"/>
  <c r="C169" i="22"/>
  <c r="C169" i="20"/>
  <c r="C169" i="18"/>
  <c r="C169" i="15"/>
  <c r="C169" i="13"/>
  <c r="C169" i="16"/>
  <c r="C169" i="9"/>
  <c r="C169" i="7"/>
  <c r="L148" i="22" l="1"/>
  <c r="M148" i="22"/>
  <c r="L148" i="21"/>
  <c r="M148" i="20"/>
  <c r="L148" i="19"/>
  <c r="L148" i="17"/>
  <c r="L148" i="15"/>
  <c r="L148" i="12"/>
  <c r="L148" i="10"/>
  <c r="L148" i="8"/>
  <c r="L148" i="7"/>
  <c r="K148" i="20" l="1"/>
  <c r="M148" i="10"/>
  <c r="M148" i="15"/>
  <c r="M148" i="17"/>
  <c r="L148" i="16"/>
  <c r="L148" i="20"/>
  <c r="N148" i="7"/>
  <c r="N148" i="10"/>
  <c r="N148" i="12"/>
  <c r="N148" i="13"/>
  <c r="N148" i="14"/>
  <c r="N148" i="17"/>
  <c r="N148" i="18"/>
  <c r="N148" i="19"/>
  <c r="N148" i="20"/>
  <c r="N148" i="21"/>
  <c r="M148" i="7"/>
  <c r="M148" i="13"/>
  <c r="M148" i="14"/>
  <c r="M148" i="18"/>
  <c r="M148" i="19"/>
  <c r="M148" i="21"/>
  <c r="L148" i="14"/>
  <c r="L148" i="18"/>
  <c r="L148" i="13"/>
  <c r="K148" i="13"/>
  <c r="K148" i="7"/>
  <c r="K148" i="8"/>
  <c r="K148" i="10"/>
  <c r="K148" i="14"/>
  <c r="K148" i="15"/>
  <c r="K148" i="17"/>
  <c r="K148" i="18"/>
  <c r="K148" i="19"/>
  <c r="N148" i="22"/>
  <c r="M148" i="8"/>
  <c r="M148" i="16"/>
  <c r="M148" i="12"/>
  <c r="N148" i="8"/>
  <c r="N148" i="15"/>
  <c r="N148" i="16"/>
  <c r="K148" i="21"/>
  <c r="K148" i="22"/>
  <c r="K148" i="12"/>
  <c r="K148" i="16"/>
  <c r="L148" i="6"/>
  <c r="K148" i="1"/>
  <c r="K148" i="6" l="1"/>
  <c r="N148" i="1"/>
  <c r="M148" i="1"/>
  <c r="L148" i="1"/>
  <c r="N148" i="6"/>
  <c r="M148" i="6"/>
  <c r="E159" i="22" l="1"/>
  <c r="E158" i="22"/>
  <c r="M147" i="22"/>
  <c r="L147" i="22"/>
  <c r="N146" i="22"/>
  <c r="M146" i="22"/>
  <c r="L146" i="22"/>
  <c r="K146" i="22"/>
  <c r="M145" i="22"/>
  <c r="L145" i="22"/>
  <c r="K145" i="22"/>
  <c r="J150" i="22"/>
  <c r="I150" i="22"/>
  <c r="G150" i="22"/>
  <c r="F150" i="22"/>
  <c r="E150" i="22"/>
  <c r="D150" i="22"/>
  <c r="C150" i="22"/>
  <c r="J149" i="22"/>
  <c r="G149" i="22"/>
  <c r="D149" i="22"/>
  <c r="C149" i="22"/>
  <c r="M133" i="22"/>
  <c r="L133" i="22"/>
  <c r="N132" i="22"/>
  <c r="M132" i="22"/>
  <c r="L132" i="22"/>
  <c r="K132" i="22"/>
  <c r="J135" i="22"/>
  <c r="I135" i="22"/>
  <c r="H135" i="22"/>
  <c r="G135" i="22"/>
  <c r="F135" i="22"/>
  <c r="E135" i="22"/>
  <c r="D135" i="22"/>
  <c r="K131" i="22"/>
  <c r="N130" i="22"/>
  <c r="M130" i="22"/>
  <c r="L130" i="22"/>
  <c r="K130" i="22"/>
  <c r="M129" i="22"/>
  <c r="L129" i="22"/>
  <c r="J134" i="22"/>
  <c r="I134" i="22"/>
  <c r="H134" i="22"/>
  <c r="G134" i="22"/>
  <c r="F134" i="22"/>
  <c r="E134" i="22"/>
  <c r="D134" i="22"/>
  <c r="C134" i="22"/>
  <c r="E112" i="22"/>
  <c r="E77" i="22"/>
  <c r="E76" i="22"/>
  <c r="E223" i="22"/>
  <c r="E214" i="22"/>
  <c r="E213" i="22"/>
  <c r="E212" i="22"/>
  <c r="E210" i="22"/>
  <c r="E209" i="22"/>
  <c r="E207" i="22"/>
  <c r="E200" i="22"/>
  <c r="E199" i="22"/>
  <c r="E198" i="22"/>
  <c r="E197" i="22"/>
  <c r="E185" i="22"/>
  <c r="E184" i="22"/>
  <c r="E182" i="22"/>
  <c r="E180" i="22"/>
  <c r="E179" i="22"/>
  <c r="E178" i="22"/>
  <c r="E168" i="22"/>
  <c r="H149" i="22"/>
  <c r="N145" i="22"/>
  <c r="H150" i="22"/>
  <c r="B11" i="22"/>
  <c r="E214" i="21"/>
  <c r="E213" i="21"/>
  <c r="E212" i="21"/>
  <c r="E198" i="21"/>
  <c r="L147" i="21"/>
  <c r="M146" i="21"/>
  <c r="L146" i="21"/>
  <c r="L145" i="21"/>
  <c r="J150" i="21"/>
  <c r="I150" i="21"/>
  <c r="H150" i="21"/>
  <c r="F150" i="21"/>
  <c r="E150" i="21"/>
  <c r="L144" i="21"/>
  <c r="K144" i="21"/>
  <c r="J149" i="21"/>
  <c r="I149" i="21"/>
  <c r="H149" i="21"/>
  <c r="G149" i="21"/>
  <c r="D149" i="21"/>
  <c r="C149" i="21"/>
  <c r="N132" i="21"/>
  <c r="M132" i="21"/>
  <c r="L132" i="21"/>
  <c r="K132" i="21"/>
  <c r="J135" i="21"/>
  <c r="I135" i="21"/>
  <c r="H135" i="21"/>
  <c r="G135" i="21"/>
  <c r="E135" i="21"/>
  <c r="D135" i="21"/>
  <c r="N130" i="21"/>
  <c r="M130" i="21"/>
  <c r="L130" i="21"/>
  <c r="K130" i="21"/>
  <c r="L129" i="21"/>
  <c r="I134" i="21"/>
  <c r="H134" i="21"/>
  <c r="G134" i="21"/>
  <c r="E134" i="21"/>
  <c r="D134" i="21"/>
  <c r="C134" i="21"/>
  <c r="E76" i="21"/>
  <c r="E207" i="21"/>
  <c r="B11" i="21"/>
  <c r="M129" i="21" l="1"/>
  <c r="E72" i="22"/>
  <c r="M133" i="21"/>
  <c r="E35" i="22"/>
  <c r="N129" i="22"/>
  <c r="N133" i="22"/>
  <c r="K129" i="22"/>
  <c r="K133" i="22"/>
  <c r="C135" i="21"/>
  <c r="K135" i="21" s="1"/>
  <c r="F135" i="21"/>
  <c r="N135" i="21" s="1"/>
  <c r="E113" i="22"/>
  <c r="C50" i="22"/>
  <c r="E48" i="22"/>
  <c r="E70" i="22"/>
  <c r="E74" i="22"/>
  <c r="E90" i="22"/>
  <c r="E114" i="22"/>
  <c r="F134" i="21"/>
  <c r="D160" i="22"/>
  <c r="E91" i="21"/>
  <c r="E184" i="21"/>
  <c r="E180" i="21"/>
  <c r="E210" i="21"/>
  <c r="E37" i="22"/>
  <c r="E47" i="22"/>
  <c r="E221" i="21"/>
  <c r="C160" i="22"/>
  <c r="E157" i="22"/>
  <c r="E37" i="21"/>
  <c r="E44" i="21"/>
  <c r="E114" i="21"/>
  <c r="K147" i="22"/>
  <c r="E200" i="21"/>
  <c r="J134" i="21"/>
  <c r="K147" i="21"/>
  <c r="M143" i="22"/>
  <c r="N143" i="22"/>
  <c r="N147" i="22"/>
  <c r="M147" i="21"/>
  <c r="I149" i="22"/>
  <c r="N147" i="21"/>
  <c r="E166" i="21"/>
  <c r="K133" i="21"/>
  <c r="N133" i="21"/>
  <c r="N146" i="21"/>
  <c r="E158" i="21"/>
  <c r="E181" i="21"/>
  <c r="E185" i="21"/>
  <c r="E222" i="21"/>
  <c r="E159" i="21"/>
  <c r="K129" i="21"/>
  <c r="N129" i="21"/>
  <c r="E113" i="21"/>
  <c r="E92" i="21"/>
  <c r="E73" i="22"/>
  <c r="E77" i="21"/>
  <c r="D50" i="21"/>
  <c r="D51" i="21"/>
  <c r="D50" i="22"/>
  <c r="E45" i="22"/>
  <c r="E71" i="22"/>
  <c r="E75" i="22"/>
  <c r="E91" i="22"/>
  <c r="G150" i="21"/>
  <c r="E36" i="22"/>
  <c r="D51" i="22"/>
  <c r="E223" i="21"/>
  <c r="E48" i="21"/>
  <c r="E74" i="21"/>
  <c r="E209" i="21"/>
  <c r="E44" i="22"/>
  <c r="E92" i="22"/>
  <c r="M150" i="22"/>
  <c r="K146" i="21"/>
  <c r="C160" i="21"/>
  <c r="D93" i="22"/>
  <c r="L134" i="21"/>
  <c r="L133" i="21"/>
  <c r="L149" i="21"/>
  <c r="D160" i="21"/>
  <c r="E208" i="21"/>
  <c r="E36" i="21"/>
  <c r="C51" i="21"/>
  <c r="E72" i="21"/>
  <c r="E112" i="21"/>
  <c r="M143" i="21"/>
  <c r="M145" i="21"/>
  <c r="D150" i="21"/>
  <c r="L150" i="21" s="1"/>
  <c r="D93" i="21"/>
  <c r="K149" i="22"/>
  <c r="M128" i="21"/>
  <c r="E167" i="21"/>
  <c r="E35" i="21"/>
  <c r="E71" i="21"/>
  <c r="E75" i="21"/>
  <c r="E157" i="21"/>
  <c r="E179" i="21"/>
  <c r="E183" i="21"/>
  <c r="E149" i="22"/>
  <c r="E222" i="22"/>
  <c r="E46" i="22"/>
  <c r="L149" i="22"/>
  <c r="N145" i="21"/>
  <c r="E199" i="21"/>
  <c r="E46" i="21"/>
  <c r="E73" i="21"/>
  <c r="K145" i="21"/>
  <c r="E170" i="21"/>
  <c r="E169" i="22"/>
  <c r="E183" i="22"/>
  <c r="E34" i="22"/>
  <c r="E45" i="21"/>
  <c r="N143" i="21"/>
  <c r="E34" i="21"/>
  <c r="C50" i="21"/>
  <c r="E70" i="21"/>
  <c r="E90" i="21"/>
  <c r="E178" i="21"/>
  <c r="E182" i="21"/>
  <c r="E197" i="21"/>
  <c r="E166" i="22"/>
  <c r="E181" i="22"/>
  <c r="E208" i="22"/>
  <c r="E221" i="22"/>
  <c r="K144" i="22"/>
  <c r="L144" i="22"/>
  <c r="N144" i="22"/>
  <c r="M135" i="22"/>
  <c r="N135" i="22"/>
  <c r="L135" i="22"/>
  <c r="N134" i="22"/>
  <c r="M134" i="22"/>
  <c r="C51" i="22"/>
  <c r="K134" i="22"/>
  <c r="L150" i="22"/>
  <c r="E170" i="22"/>
  <c r="L134" i="22"/>
  <c r="N150" i="22"/>
  <c r="K150" i="22"/>
  <c r="M128" i="22"/>
  <c r="K128" i="22"/>
  <c r="M144" i="22"/>
  <c r="L128" i="22"/>
  <c r="F149" i="22"/>
  <c r="N149" i="22" s="1"/>
  <c r="E167" i="22"/>
  <c r="C93" i="22"/>
  <c r="C135" i="22"/>
  <c r="K135" i="22" s="1"/>
  <c r="L131" i="22"/>
  <c r="E171" i="22"/>
  <c r="K143" i="22"/>
  <c r="N128" i="22"/>
  <c r="M131" i="22"/>
  <c r="L143" i="22"/>
  <c r="N131" i="22"/>
  <c r="E168" i="21"/>
  <c r="K149" i="21"/>
  <c r="M144" i="21"/>
  <c r="N144" i="21"/>
  <c r="C150" i="21"/>
  <c r="M150" i="21"/>
  <c r="M134" i="21"/>
  <c r="L135" i="21"/>
  <c r="N150" i="21"/>
  <c r="K134" i="21"/>
  <c r="M135" i="21"/>
  <c r="K143" i="21"/>
  <c r="K128" i="21"/>
  <c r="E149" i="21"/>
  <c r="M149" i="21" s="1"/>
  <c r="E47" i="21"/>
  <c r="L128" i="21"/>
  <c r="F149" i="21"/>
  <c r="N149" i="21" s="1"/>
  <c r="N128" i="21"/>
  <c r="L143" i="21"/>
  <c r="K131" i="21"/>
  <c r="L131" i="21"/>
  <c r="E171" i="21"/>
  <c r="M131" i="21"/>
  <c r="C93" i="21"/>
  <c r="N131" i="21"/>
  <c r="E214" i="20"/>
  <c r="E213" i="20"/>
  <c r="E185" i="20"/>
  <c r="E184" i="20"/>
  <c r="E159" i="20"/>
  <c r="L147" i="20"/>
  <c r="L145" i="20"/>
  <c r="J150" i="20"/>
  <c r="I150" i="20"/>
  <c r="H150" i="20"/>
  <c r="G150" i="20"/>
  <c r="F150" i="20"/>
  <c r="E150" i="20"/>
  <c r="D150" i="20"/>
  <c r="C150" i="20"/>
  <c r="I149" i="20"/>
  <c r="H149" i="20"/>
  <c r="D149" i="20"/>
  <c r="J135" i="20"/>
  <c r="I135" i="20"/>
  <c r="H135" i="20"/>
  <c r="G135" i="20"/>
  <c r="F135" i="20"/>
  <c r="M131" i="20"/>
  <c r="D135" i="20"/>
  <c r="C135" i="20"/>
  <c r="N130" i="20"/>
  <c r="M130" i="20"/>
  <c r="L130" i="20"/>
  <c r="K130" i="20"/>
  <c r="N129" i="20"/>
  <c r="M129" i="20"/>
  <c r="L129" i="20"/>
  <c r="K129" i="20"/>
  <c r="J134" i="20"/>
  <c r="I134" i="20"/>
  <c r="H134" i="20"/>
  <c r="G134" i="20"/>
  <c r="E134" i="20"/>
  <c r="D134" i="20"/>
  <c r="C134" i="20"/>
  <c r="E76" i="20"/>
  <c r="E35" i="20"/>
  <c r="E207" i="20"/>
  <c r="B11" i="20"/>
  <c r="E158" i="20" l="1"/>
  <c r="E181" i="20"/>
  <c r="M133" i="20"/>
  <c r="E212" i="20"/>
  <c r="E50" i="21"/>
  <c r="E50" i="22"/>
  <c r="E160" i="22"/>
  <c r="E77" i="20"/>
  <c r="E198" i="20"/>
  <c r="E160" i="21"/>
  <c r="N134" i="21"/>
  <c r="E166" i="20"/>
  <c r="E93" i="22"/>
  <c r="K150" i="21"/>
  <c r="E183" i="20"/>
  <c r="E70" i="20"/>
  <c r="E74" i="20"/>
  <c r="E90" i="20"/>
  <c r="E182" i="20"/>
  <c r="E208" i="20"/>
  <c r="E223" i="20"/>
  <c r="E210" i="20"/>
  <c r="E51" i="21"/>
  <c r="K143" i="20"/>
  <c r="K146" i="20"/>
  <c r="K147" i="20"/>
  <c r="M149" i="22"/>
  <c r="M147" i="20"/>
  <c r="L146" i="20"/>
  <c r="M143" i="20"/>
  <c r="M145" i="20"/>
  <c r="M146" i="20"/>
  <c r="N143" i="20"/>
  <c r="N146" i="20"/>
  <c r="N147" i="20"/>
  <c r="E167" i="20"/>
  <c r="E92" i="20"/>
  <c r="E180" i="20"/>
  <c r="E199" i="20"/>
  <c r="E221" i="20"/>
  <c r="N128" i="20"/>
  <c r="K132" i="20"/>
  <c r="K133" i="20"/>
  <c r="L132" i="20"/>
  <c r="L133" i="20"/>
  <c r="N133" i="20"/>
  <c r="N132" i="20"/>
  <c r="M132" i="20"/>
  <c r="E44" i="20"/>
  <c r="E209" i="20"/>
  <c r="K145" i="20"/>
  <c r="E51" i="22"/>
  <c r="J149" i="20"/>
  <c r="D160" i="20"/>
  <c r="E91" i="20"/>
  <c r="E114" i="20"/>
  <c r="E73" i="20"/>
  <c r="E200" i="20"/>
  <c r="E222" i="20"/>
  <c r="N145" i="20"/>
  <c r="L143" i="20"/>
  <c r="E157" i="20"/>
  <c r="C160" i="20"/>
  <c r="D51" i="20"/>
  <c r="E45" i="20"/>
  <c r="E71" i="20"/>
  <c r="E179" i="20"/>
  <c r="E169" i="21"/>
  <c r="M150" i="20"/>
  <c r="N144" i="20"/>
  <c r="E178" i="20"/>
  <c r="G149" i="20"/>
  <c r="E93" i="21"/>
  <c r="E37" i="20"/>
  <c r="E47" i="20"/>
  <c r="E36" i="20"/>
  <c r="E46" i="20"/>
  <c r="E34" i="20"/>
  <c r="C50" i="20"/>
  <c r="E48" i="20"/>
  <c r="E72" i="20"/>
  <c r="K150" i="20"/>
  <c r="E112" i="20"/>
  <c r="N135" i="20"/>
  <c r="D93" i="20"/>
  <c r="E75" i="20"/>
  <c r="E197" i="20"/>
  <c r="E113" i="20"/>
  <c r="C149" i="20"/>
  <c r="E168" i="20"/>
  <c r="L149" i="20"/>
  <c r="L150" i="20"/>
  <c r="N150" i="20"/>
  <c r="F149" i="20"/>
  <c r="E149" i="20"/>
  <c r="M149" i="20" s="1"/>
  <c r="E135" i="20"/>
  <c r="M135" i="20" s="1"/>
  <c r="M134" i="20"/>
  <c r="K134" i="20"/>
  <c r="K135" i="20"/>
  <c r="L134" i="20"/>
  <c r="L135" i="20"/>
  <c r="F134" i="20"/>
  <c r="N134" i="20" s="1"/>
  <c r="C51" i="20"/>
  <c r="K131" i="20"/>
  <c r="K144" i="20"/>
  <c r="E170" i="20"/>
  <c r="L131" i="20"/>
  <c r="M144" i="20"/>
  <c r="D50" i="20"/>
  <c r="C93" i="20"/>
  <c r="M128" i="20"/>
  <c r="N131" i="20"/>
  <c r="E171" i="20"/>
  <c r="L144" i="20"/>
  <c r="K128" i="20"/>
  <c r="L128" i="20"/>
  <c r="E160" i="20" l="1"/>
  <c r="K149" i="20"/>
  <c r="N149" i="20"/>
  <c r="E169" i="20"/>
  <c r="E51" i="20"/>
  <c r="E50" i="20"/>
  <c r="E93" i="20"/>
  <c r="E214" i="19" l="1"/>
  <c r="E213" i="19"/>
  <c r="E212" i="19"/>
  <c r="E198" i="19"/>
  <c r="E184" i="19"/>
  <c r="E181" i="19"/>
  <c r="M147" i="19"/>
  <c r="L147" i="19"/>
  <c r="M146" i="19"/>
  <c r="L146" i="19"/>
  <c r="L145" i="19"/>
  <c r="J150" i="19"/>
  <c r="I150" i="19"/>
  <c r="G150" i="19"/>
  <c r="M144" i="19"/>
  <c r="D150" i="19"/>
  <c r="J149" i="19"/>
  <c r="I149" i="19"/>
  <c r="G149" i="19"/>
  <c r="M143" i="19"/>
  <c r="D149" i="19"/>
  <c r="C149" i="19"/>
  <c r="M132" i="19"/>
  <c r="L132" i="19"/>
  <c r="I135" i="19"/>
  <c r="H135" i="19"/>
  <c r="F135" i="19"/>
  <c r="E135" i="19"/>
  <c r="D135" i="19"/>
  <c r="C135" i="19"/>
  <c r="N130" i="19"/>
  <c r="M130" i="19"/>
  <c r="L130" i="19"/>
  <c r="K130" i="19"/>
  <c r="N129" i="19"/>
  <c r="M129" i="19"/>
  <c r="L129" i="19"/>
  <c r="J134" i="19"/>
  <c r="I134" i="19"/>
  <c r="H134" i="19"/>
  <c r="E134" i="19"/>
  <c r="D134" i="19"/>
  <c r="E76" i="19"/>
  <c r="E48" i="19"/>
  <c r="E207" i="19"/>
  <c r="H150" i="19"/>
  <c r="H149" i="19"/>
  <c r="B11" i="19"/>
  <c r="K132" i="19" l="1"/>
  <c r="E77" i="19"/>
  <c r="N132" i="19"/>
  <c r="E34" i="19"/>
  <c r="E159" i="19"/>
  <c r="E70" i="19"/>
  <c r="E74" i="19"/>
  <c r="E114" i="19"/>
  <c r="E179" i="19"/>
  <c r="J135" i="19"/>
  <c r="N135" i="19" s="1"/>
  <c r="G135" i="19"/>
  <c r="K135" i="19" s="1"/>
  <c r="E210" i="19"/>
  <c r="E36" i="19"/>
  <c r="E72" i="19"/>
  <c r="E92" i="19"/>
  <c r="E113" i="19"/>
  <c r="E208" i="19"/>
  <c r="E223" i="19"/>
  <c r="G134" i="19"/>
  <c r="L133" i="19"/>
  <c r="E180" i="19"/>
  <c r="E209" i="19"/>
  <c r="E200" i="19"/>
  <c r="E197" i="19"/>
  <c r="E166" i="19"/>
  <c r="K147" i="19"/>
  <c r="D160" i="19"/>
  <c r="E182" i="19"/>
  <c r="N143" i="19"/>
  <c r="N147" i="19"/>
  <c r="M133" i="19"/>
  <c r="E45" i="19"/>
  <c r="E91" i="19"/>
  <c r="K146" i="19"/>
  <c r="C160" i="19"/>
  <c r="E170" i="19"/>
  <c r="E199" i="19"/>
  <c r="E221" i="19"/>
  <c r="E37" i="19"/>
  <c r="E73" i="19"/>
  <c r="E158" i="19"/>
  <c r="E185" i="19"/>
  <c r="E222" i="19"/>
  <c r="N128" i="19"/>
  <c r="N133" i="19"/>
  <c r="N144" i="19"/>
  <c r="N145" i="19"/>
  <c r="N146" i="19"/>
  <c r="D50" i="19"/>
  <c r="L143" i="19"/>
  <c r="C51" i="19"/>
  <c r="C50" i="19"/>
  <c r="C93" i="19"/>
  <c r="K131" i="19"/>
  <c r="C134" i="19"/>
  <c r="M128" i="19"/>
  <c r="D51" i="19"/>
  <c r="L150" i="19"/>
  <c r="E183" i="19"/>
  <c r="E112" i="19"/>
  <c r="K133" i="19"/>
  <c r="E90" i="19"/>
  <c r="E171" i="19"/>
  <c r="K145" i="19"/>
  <c r="F150" i="19"/>
  <c r="N150" i="19" s="1"/>
  <c r="M145" i="19"/>
  <c r="E150" i="19"/>
  <c r="M150" i="19" s="1"/>
  <c r="E35" i="19"/>
  <c r="E71" i="19"/>
  <c r="E75" i="19"/>
  <c r="E178" i="19"/>
  <c r="C150" i="19"/>
  <c r="K150" i="19" s="1"/>
  <c r="K143" i="19"/>
  <c r="K129" i="19"/>
  <c r="L134" i="19"/>
  <c r="M134" i="19"/>
  <c r="E46" i="19"/>
  <c r="K149" i="19"/>
  <c r="L135" i="19"/>
  <c r="L149" i="19"/>
  <c r="M135" i="19"/>
  <c r="K144" i="19"/>
  <c r="E47" i="19"/>
  <c r="L131" i="19"/>
  <c r="L144" i="19"/>
  <c r="E167" i="19"/>
  <c r="M131" i="19"/>
  <c r="E149" i="19"/>
  <c r="M149" i="19" s="1"/>
  <c r="E157" i="19"/>
  <c r="F134" i="19"/>
  <c r="N134" i="19" s="1"/>
  <c r="N131" i="19"/>
  <c r="F149" i="19"/>
  <c r="N149" i="19" s="1"/>
  <c r="D93" i="19"/>
  <c r="K128" i="19"/>
  <c r="E168" i="19"/>
  <c r="E44" i="19"/>
  <c r="L128" i="19"/>
  <c r="E160" i="19" l="1"/>
  <c r="K134" i="19"/>
  <c r="E51" i="19"/>
  <c r="E50" i="19"/>
  <c r="E93" i="19"/>
  <c r="E169" i="19"/>
  <c r="E214" i="18" l="1"/>
  <c r="E212" i="18"/>
  <c r="E198" i="18"/>
  <c r="L147" i="18"/>
  <c r="L146" i="18"/>
  <c r="L145" i="18"/>
  <c r="J150" i="18"/>
  <c r="I150" i="18"/>
  <c r="F150" i="18"/>
  <c r="D150" i="18"/>
  <c r="C150" i="18"/>
  <c r="J149" i="18"/>
  <c r="H149" i="18"/>
  <c r="L143" i="18"/>
  <c r="M132" i="18"/>
  <c r="I135" i="18"/>
  <c r="H135" i="18"/>
  <c r="E135" i="18"/>
  <c r="D135" i="18"/>
  <c r="M130" i="18"/>
  <c r="L130" i="18"/>
  <c r="M129" i="18"/>
  <c r="C134" i="18"/>
  <c r="E76" i="18"/>
  <c r="E207" i="18"/>
  <c r="H150" i="18"/>
  <c r="F149" i="18"/>
  <c r="B11" i="18"/>
  <c r="B11" i="1"/>
  <c r="B11" i="6"/>
  <c r="B11" i="7"/>
  <c r="B11" i="8"/>
  <c r="B11" i="9"/>
  <c r="B11" i="10"/>
  <c r="B11" i="16"/>
  <c r="B11" i="12"/>
  <c r="B11" i="13"/>
  <c r="B11" i="14"/>
  <c r="B11" i="15"/>
  <c r="B11" i="17"/>
  <c r="N130" i="18" l="1"/>
  <c r="L132" i="18"/>
  <c r="E179" i="18"/>
  <c r="E183" i="18"/>
  <c r="E178" i="18"/>
  <c r="E213" i="18"/>
  <c r="K130" i="18"/>
  <c r="E197" i="18"/>
  <c r="E208" i="18"/>
  <c r="E181" i="18"/>
  <c r="E185" i="18"/>
  <c r="E70" i="18"/>
  <c r="E74" i="18"/>
  <c r="E114" i="18"/>
  <c r="N133" i="18"/>
  <c r="E72" i="18"/>
  <c r="E92" i="18"/>
  <c r="E112" i="18"/>
  <c r="J134" i="18"/>
  <c r="L129" i="18"/>
  <c r="E184" i="18"/>
  <c r="E209" i="18"/>
  <c r="C160" i="17"/>
  <c r="E166" i="18"/>
  <c r="D160" i="18"/>
  <c r="C135" i="18"/>
  <c r="F135" i="18"/>
  <c r="E35" i="18"/>
  <c r="E45" i="18"/>
  <c r="K129" i="18"/>
  <c r="K132" i="18"/>
  <c r="K133" i="18"/>
  <c r="K143" i="18"/>
  <c r="K145" i="18"/>
  <c r="K146" i="18"/>
  <c r="K147" i="18"/>
  <c r="C160" i="18"/>
  <c r="E167" i="18"/>
  <c r="D160" i="17"/>
  <c r="E200" i="18"/>
  <c r="E222" i="18"/>
  <c r="M145" i="18"/>
  <c r="M128" i="18"/>
  <c r="M133" i="18"/>
  <c r="M143" i="18"/>
  <c r="I149" i="18"/>
  <c r="J135" i="18"/>
  <c r="D134" i="18"/>
  <c r="E37" i="18"/>
  <c r="E47" i="18"/>
  <c r="E150" i="18"/>
  <c r="M150" i="18" s="1"/>
  <c r="L144" i="18"/>
  <c r="E46" i="18"/>
  <c r="E71" i="18"/>
  <c r="E75" i="18"/>
  <c r="D93" i="18"/>
  <c r="L133" i="18"/>
  <c r="E180" i="18"/>
  <c r="E221" i="18"/>
  <c r="I134" i="18"/>
  <c r="N128" i="18"/>
  <c r="N129" i="18"/>
  <c r="N132" i="18"/>
  <c r="N145" i="18"/>
  <c r="N146" i="18"/>
  <c r="N147" i="18"/>
  <c r="E158" i="18"/>
  <c r="E34" i="18"/>
  <c r="E48" i="18"/>
  <c r="E73" i="18"/>
  <c r="E77" i="18"/>
  <c r="E113" i="18"/>
  <c r="G135" i="18"/>
  <c r="E159" i="18"/>
  <c r="E182" i="18"/>
  <c r="E223" i="18"/>
  <c r="E157" i="18"/>
  <c r="E168" i="18"/>
  <c r="M146" i="18"/>
  <c r="M147" i="18"/>
  <c r="E199" i="18"/>
  <c r="E210" i="18"/>
  <c r="L135" i="18"/>
  <c r="N144" i="18"/>
  <c r="H134" i="18"/>
  <c r="G149" i="18"/>
  <c r="E170" i="18"/>
  <c r="D50" i="18"/>
  <c r="E36" i="18"/>
  <c r="C93" i="18"/>
  <c r="G150" i="18"/>
  <c r="K150" i="18" s="1"/>
  <c r="N149" i="18"/>
  <c r="M144" i="18"/>
  <c r="C149" i="18"/>
  <c r="M135" i="18"/>
  <c r="G134" i="18"/>
  <c r="K134" i="18" s="1"/>
  <c r="E91" i="18"/>
  <c r="D51" i="18"/>
  <c r="C50" i="18"/>
  <c r="L150" i="18"/>
  <c r="N150" i="18"/>
  <c r="E90" i="18"/>
  <c r="F134" i="18"/>
  <c r="N143" i="18"/>
  <c r="E44" i="18"/>
  <c r="C51" i="18"/>
  <c r="K131" i="18"/>
  <c r="K144" i="18"/>
  <c r="L131" i="18"/>
  <c r="D149" i="18"/>
  <c r="L149" i="18" s="1"/>
  <c r="E134" i="18"/>
  <c r="M131" i="18"/>
  <c r="E149" i="18"/>
  <c r="N131" i="18"/>
  <c r="E171" i="18"/>
  <c r="K128" i="18"/>
  <c r="L128" i="18"/>
  <c r="E223" i="17"/>
  <c r="E213" i="17"/>
  <c r="E212" i="17"/>
  <c r="E210" i="17"/>
  <c r="E209" i="17"/>
  <c r="E208" i="17"/>
  <c r="E207" i="17"/>
  <c r="E200" i="17"/>
  <c r="E199" i="17"/>
  <c r="E197" i="17"/>
  <c r="E184" i="17"/>
  <c r="E182" i="17"/>
  <c r="E181" i="17"/>
  <c r="E180" i="17"/>
  <c r="E179" i="17"/>
  <c r="E178" i="17"/>
  <c r="E168" i="17"/>
  <c r="E167" i="17"/>
  <c r="E159" i="17"/>
  <c r="E158" i="17"/>
  <c r="E157" i="17"/>
  <c r="I149" i="17"/>
  <c r="N147" i="17"/>
  <c r="M147" i="17"/>
  <c r="L147" i="17"/>
  <c r="K147" i="17"/>
  <c r="N146" i="17"/>
  <c r="L146" i="17"/>
  <c r="K146" i="17"/>
  <c r="N145" i="17"/>
  <c r="M145" i="17"/>
  <c r="L145" i="17"/>
  <c r="K145" i="17"/>
  <c r="I150" i="17"/>
  <c r="H150" i="17"/>
  <c r="N144" i="17"/>
  <c r="M144" i="17"/>
  <c r="D150" i="17"/>
  <c r="C150" i="17"/>
  <c r="J149" i="17"/>
  <c r="H149" i="17"/>
  <c r="G149" i="17"/>
  <c r="F149" i="17"/>
  <c r="E149" i="17"/>
  <c r="L143" i="17"/>
  <c r="K143" i="17"/>
  <c r="N133" i="17"/>
  <c r="M133" i="17"/>
  <c r="L133" i="17"/>
  <c r="K133" i="17"/>
  <c r="N132" i="17"/>
  <c r="M132" i="17"/>
  <c r="L132" i="17"/>
  <c r="K132" i="17"/>
  <c r="J135" i="17"/>
  <c r="I135" i="17"/>
  <c r="H135" i="17"/>
  <c r="G135" i="17"/>
  <c r="F135" i="17"/>
  <c r="E135" i="17"/>
  <c r="D135" i="17"/>
  <c r="C135" i="17"/>
  <c r="N130" i="17"/>
  <c r="M130" i="17"/>
  <c r="L130" i="17"/>
  <c r="K130" i="17"/>
  <c r="N129" i="17"/>
  <c r="M129" i="17"/>
  <c r="L129" i="17"/>
  <c r="K129" i="17"/>
  <c r="J134" i="17"/>
  <c r="I134" i="17"/>
  <c r="H134" i="17"/>
  <c r="G134" i="17"/>
  <c r="F134" i="17"/>
  <c r="M128" i="17"/>
  <c r="D134" i="17"/>
  <c r="C134" i="17"/>
  <c r="E114" i="17"/>
  <c r="E112" i="17"/>
  <c r="E92" i="17"/>
  <c r="E77" i="17"/>
  <c r="E76" i="17"/>
  <c r="E73" i="17"/>
  <c r="E72" i="17"/>
  <c r="E70" i="17"/>
  <c r="E46" i="17"/>
  <c r="E37" i="17"/>
  <c r="E35" i="17"/>
  <c r="E160" i="18" l="1"/>
  <c r="E160" i="17"/>
  <c r="N134" i="18"/>
  <c r="N135" i="18"/>
  <c r="K135" i="18"/>
  <c r="M149" i="18"/>
  <c r="L134" i="18"/>
  <c r="E169" i="18"/>
  <c r="K149" i="18"/>
  <c r="M134" i="18"/>
  <c r="E93" i="18"/>
  <c r="E50" i="18"/>
  <c r="E51" i="18"/>
  <c r="L150" i="17"/>
  <c r="M135" i="17"/>
  <c r="L135" i="17"/>
  <c r="L134" i="17"/>
  <c r="N134" i="17"/>
  <c r="N135" i="17"/>
  <c r="N149" i="17"/>
  <c r="M146" i="17"/>
  <c r="F150" i="17"/>
  <c r="C93" i="17"/>
  <c r="C50" i="17"/>
  <c r="G150" i="17"/>
  <c r="K150" i="17" s="1"/>
  <c r="E166" i="17"/>
  <c r="E222" i="17"/>
  <c r="E36" i="17"/>
  <c r="D93" i="17"/>
  <c r="M149" i="17"/>
  <c r="E169" i="17"/>
  <c r="D50" i="17"/>
  <c r="E71" i="17"/>
  <c r="E75" i="17"/>
  <c r="E91" i="17"/>
  <c r="E198" i="17"/>
  <c r="C149" i="17"/>
  <c r="K149" i="17" s="1"/>
  <c r="E221" i="17"/>
  <c r="E34" i="17"/>
  <c r="E47" i="17"/>
  <c r="E113" i="17"/>
  <c r="E183" i="17"/>
  <c r="D51" i="17"/>
  <c r="E48" i="17"/>
  <c r="E150" i="17"/>
  <c r="M150" i="17" s="1"/>
  <c r="E74" i="17"/>
  <c r="E45" i="17"/>
  <c r="K134" i="17"/>
  <c r="K135" i="17"/>
  <c r="N131" i="17"/>
  <c r="J150" i="17"/>
  <c r="E185" i="17"/>
  <c r="E214" i="17"/>
  <c r="E134" i="17"/>
  <c r="M134" i="17" s="1"/>
  <c r="E90" i="17"/>
  <c r="E44" i="17"/>
  <c r="C51" i="17"/>
  <c r="K131" i="17"/>
  <c r="K144" i="17"/>
  <c r="E170" i="17"/>
  <c r="L131" i="17"/>
  <c r="L144" i="17"/>
  <c r="D149" i="17"/>
  <c r="L149" i="17" s="1"/>
  <c r="M143" i="17"/>
  <c r="N128" i="17"/>
  <c r="M131" i="17"/>
  <c r="E171" i="17"/>
  <c r="K128" i="17"/>
  <c r="N143" i="17"/>
  <c r="L128" i="17"/>
  <c r="E50" i="17" l="1"/>
  <c r="E93" i="17"/>
  <c r="N150" i="17"/>
  <c r="E51" i="17"/>
  <c r="E213" i="16" l="1"/>
  <c r="E184" i="16"/>
  <c r="E159" i="16"/>
  <c r="M147" i="16"/>
  <c r="L147" i="16"/>
  <c r="L146" i="16"/>
  <c r="L145" i="16"/>
  <c r="J150" i="16"/>
  <c r="I150" i="16"/>
  <c r="G150" i="16"/>
  <c r="M144" i="16"/>
  <c r="D150" i="16"/>
  <c r="J149" i="16"/>
  <c r="I149" i="16"/>
  <c r="E149" i="16"/>
  <c r="D149" i="16"/>
  <c r="M132" i="16"/>
  <c r="L132" i="16"/>
  <c r="J135" i="16"/>
  <c r="I135" i="16"/>
  <c r="H135" i="16"/>
  <c r="G135" i="16"/>
  <c r="E135" i="16"/>
  <c r="D135" i="16"/>
  <c r="N130" i="16"/>
  <c r="M130" i="16"/>
  <c r="L130" i="16"/>
  <c r="K130" i="16"/>
  <c r="M129" i="16"/>
  <c r="L129" i="16"/>
  <c r="I134" i="16"/>
  <c r="H134" i="16"/>
  <c r="G134" i="16"/>
  <c r="E134" i="16"/>
  <c r="E35" i="16"/>
  <c r="E207" i="16"/>
  <c r="H149" i="16"/>
  <c r="H150" i="16"/>
  <c r="E184" i="15"/>
  <c r="E180" i="15"/>
  <c r="N147" i="15"/>
  <c r="M147" i="15"/>
  <c r="L146" i="15"/>
  <c r="M145" i="15"/>
  <c r="L145" i="15"/>
  <c r="J150" i="15"/>
  <c r="I150" i="15"/>
  <c r="H150" i="15"/>
  <c r="F150" i="15"/>
  <c r="E150" i="15"/>
  <c r="C150" i="15"/>
  <c r="J149" i="15"/>
  <c r="I149" i="15"/>
  <c r="H149" i="15"/>
  <c r="G149" i="15"/>
  <c r="F149" i="15"/>
  <c r="E149" i="15"/>
  <c r="L143" i="15"/>
  <c r="M133" i="15"/>
  <c r="L133" i="15"/>
  <c r="N132" i="15"/>
  <c r="M132" i="15"/>
  <c r="L132" i="15"/>
  <c r="K132" i="15"/>
  <c r="I135" i="15"/>
  <c r="E135" i="15"/>
  <c r="N130" i="15"/>
  <c r="M130" i="15"/>
  <c r="N129" i="15"/>
  <c r="M129" i="15"/>
  <c r="L129" i="15"/>
  <c r="K129" i="15"/>
  <c r="J134" i="15"/>
  <c r="I134" i="15"/>
  <c r="H134" i="15"/>
  <c r="F134" i="15"/>
  <c r="M128" i="15"/>
  <c r="D134" i="15"/>
  <c r="C134" i="15"/>
  <c r="E76" i="15"/>
  <c r="E207" i="15"/>
  <c r="E214" i="14"/>
  <c r="E213" i="14"/>
  <c r="E212" i="14"/>
  <c r="E198" i="14"/>
  <c r="M147" i="14"/>
  <c r="L147" i="14"/>
  <c r="L146" i="14"/>
  <c r="J150" i="14"/>
  <c r="I150" i="14"/>
  <c r="H150" i="14"/>
  <c r="E150" i="14"/>
  <c r="D150" i="14"/>
  <c r="C150" i="14"/>
  <c r="J149" i="14"/>
  <c r="I149" i="14"/>
  <c r="H149" i="14"/>
  <c r="F149" i="14"/>
  <c r="E149" i="14"/>
  <c r="D149" i="14"/>
  <c r="M132" i="14"/>
  <c r="L132" i="14"/>
  <c r="H135" i="14"/>
  <c r="M131" i="14"/>
  <c r="L131" i="14"/>
  <c r="N130" i="14"/>
  <c r="M130" i="14"/>
  <c r="L130" i="14"/>
  <c r="K130" i="14"/>
  <c r="M129" i="14"/>
  <c r="E134" i="14"/>
  <c r="E76" i="14"/>
  <c r="E207" i="14"/>
  <c r="E159" i="9"/>
  <c r="E159" i="7"/>
  <c r="E159" i="10" l="1"/>
  <c r="G134" i="15"/>
  <c r="K134" i="15" s="1"/>
  <c r="E159" i="15"/>
  <c r="E213" i="15"/>
  <c r="E159" i="8"/>
  <c r="E198" i="16"/>
  <c r="E214" i="16"/>
  <c r="N133" i="15"/>
  <c r="E212" i="16"/>
  <c r="E77" i="15"/>
  <c r="E183" i="16"/>
  <c r="E179" i="15"/>
  <c r="M133" i="16"/>
  <c r="E76" i="16"/>
  <c r="H134" i="14"/>
  <c r="L128" i="16"/>
  <c r="E158" i="15"/>
  <c r="E158" i="8"/>
  <c r="E200" i="15"/>
  <c r="E208" i="16"/>
  <c r="E178" i="15"/>
  <c r="J134" i="14"/>
  <c r="I134" i="14"/>
  <c r="M134" i="14" s="1"/>
  <c r="E159" i="12"/>
  <c r="E209" i="15"/>
  <c r="J134" i="16"/>
  <c r="L129" i="14"/>
  <c r="E180" i="16"/>
  <c r="E181" i="14"/>
  <c r="E210" i="15"/>
  <c r="E114" i="16"/>
  <c r="E209" i="16"/>
  <c r="E208" i="15"/>
  <c r="E197" i="15"/>
  <c r="E181" i="15"/>
  <c r="E181" i="16"/>
  <c r="L133" i="16"/>
  <c r="D160" i="16"/>
  <c r="K143" i="15"/>
  <c r="K147" i="15"/>
  <c r="L144" i="15"/>
  <c r="L147" i="15"/>
  <c r="C160" i="7"/>
  <c r="C160" i="12"/>
  <c r="D160" i="10"/>
  <c r="D160" i="6"/>
  <c r="C135" i="16"/>
  <c r="K135" i="16" s="1"/>
  <c r="K132" i="16"/>
  <c r="N131" i="16"/>
  <c r="N132" i="16"/>
  <c r="H135" i="15"/>
  <c r="K130" i="15"/>
  <c r="K133" i="15"/>
  <c r="F135" i="15"/>
  <c r="N132" i="14"/>
  <c r="G135" i="15"/>
  <c r="K129" i="16"/>
  <c r="I135" i="14"/>
  <c r="J135" i="15"/>
  <c r="J135" i="14"/>
  <c r="C135" i="15"/>
  <c r="K132" i="14"/>
  <c r="L130" i="15"/>
  <c r="D135" i="15"/>
  <c r="E77" i="16"/>
  <c r="D160" i="7"/>
  <c r="D160" i="12"/>
  <c r="C160" i="6"/>
  <c r="C160" i="10"/>
  <c r="E160" i="10" s="1"/>
  <c r="E158" i="12"/>
  <c r="E159" i="13"/>
  <c r="E72" i="16"/>
  <c r="E92" i="16"/>
  <c r="C160" i="16"/>
  <c r="F134" i="14"/>
  <c r="C160" i="9"/>
  <c r="C160" i="15"/>
  <c r="D160" i="9"/>
  <c r="C160" i="14"/>
  <c r="D160" i="15"/>
  <c r="C160" i="13"/>
  <c r="D160" i="14"/>
  <c r="C160" i="8"/>
  <c r="D160" i="8"/>
  <c r="D160" i="13"/>
  <c r="E114" i="14"/>
  <c r="E35" i="14"/>
  <c r="E45" i="14"/>
  <c r="E75" i="14"/>
  <c r="E91" i="14"/>
  <c r="E167" i="14"/>
  <c r="G150" i="15"/>
  <c r="K150" i="15" s="1"/>
  <c r="M145" i="16"/>
  <c r="M146" i="16"/>
  <c r="E166" i="15"/>
  <c r="N145" i="16"/>
  <c r="L143" i="14"/>
  <c r="E36" i="14"/>
  <c r="E92" i="14"/>
  <c r="E200" i="14"/>
  <c r="E222" i="14"/>
  <c r="E157" i="12"/>
  <c r="E44" i="16"/>
  <c r="E113" i="16"/>
  <c r="E178" i="16"/>
  <c r="E182" i="16"/>
  <c r="E197" i="16"/>
  <c r="E92" i="15"/>
  <c r="E34" i="14"/>
  <c r="E48" i="14"/>
  <c r="E70" i="14"/>
  <c r="E74" i="14"/>
  <c r="E166" i="14"/>
  <c r="E209" i="14"/>
  <c r="D51" i="14"/>
  <c r="K146" i="14"/>
  <c r="M146" i="15"/>
  <c r="D50" i="16"/>
  <c r="E223" i="16"/>
  <c r="E45" i="16"/>
  <c r="E91" i="16"/>
  <c r="E159" i="6"/>
  <c r="E157" i="8"/>
  <c r="E178" i="14"/>
  <c r="E223" i="14"/>
  <c r="E37" i="16"/>
  <c r="E47" i="16"/>
  <c r="E73" i="16"/>
  <c r="K128" i="16"/>
  <c r="K133" i="16"/>
  <c r="K143" i="16"/>
  <c r="K144" i="16"/>
  <c r="K145" i="16"/>
  <c r="K146" i="16"/>
  <c r="K147" i="16"/>
  <c r="E167" i="16"/>
  <c r="E199" i="16"/>
  <c r="E210" i="16"/>
  <c r="E45" i="15"/>
  <c r="E199" i="15"/>
  <c r="E221" i="15"/>
  <c r="E183" i="14"/>
  <c r="E221" i="14"/>
  <c r="E112" i="14"/>
  <c r="E158" i="14"/>
  <c r="E168" i="14"/>
  <c r="M149" i="15"/>
  <c r="M150" i="15"/>
  <c r="E185" i="15"/>
  <c r="E222" i="15"/>
  <c r="E184" i="14"/>
  <c r="N146" i="15"/>
  <c r="L133" i="14"/>
  <c r="L145" i="14"/>
  <c r="E37" i="15"/>
  <c r="E47" i="15"/>
  <c r="E73" i="15"/>
  <c r="E113" i="15"/>
  <c r="E182" i="15"/>
  <c r="E223" i="15"/>
  <c r="E48" i="16"/>
  <c r="E185" i="16"/>
  <c r="E200" i="16"/>
  <c r="N145" i="15"/>
  <c r="C50" i="14"/>
  <c r="M146" i="14"/>
  <c r="M133" i="14"/>
  <c r="M145" i="14"/>
  <c r="D93" i="14"/>
  <c r="E34" i="15"/>
  <c r="E48" i="15"/>
  <c r="E70" i="15"/>
  <c r="E74" i="15"/>
  <c r="N150" i="15"/>
  <c r="E158" i="6"/>
  <c r="D50" i="14"/>
  <c r="N144" i="15"/>
  <c r="E114" i="15"/>
  <c r="E183" i="15"/>
  <c r="E214" i="15"/>
  <c r="E168" i="16"/>
  <c r="E70" i="16"/>
  <c r="E74" i="16"/>
  <c r="E90" i="16"/>
  <c r="E222" i="16"/>
  <c r="C134" i="14"/>
  <c r="M149" i="14"/>
  <c r="E72" i="14"/>
  <c r="E168" i="15"/>
  <c r="E36" i="16"/>
  <c r="E158" i="10"/>
  <c r="N129" i="14"/>
  <c r="N146" i="14"/>
  <c r="N147" i="14"/>
  <c r="E35" i="15"/>
  <c r="E71" i="15"/>
  <c r="E75" i="15"/>
  <c r="K145" i="15"/>
  <c r="K146" i="15"/>
  <c r="C51" i="16"/>
  <c r="E46" i="16"/>
  <c r="N133" i="14"/>
  <c r="N144" i="14"/>
  <c r="N145" i="14"/>
  <c r="M144" i="14"/>
  <c r="E37" i="14"/>
  <c r="E47" i="14"/>
  <c r="E73" i="14"/>
  <c r="E77" i="14"/>
  <c r="E113" i="14"/>
  <c r="K144" i="14"/>
  <c r="G150" i="14"/>
  <c r="K150" i="14" s="1"/>
  <c r="E170" i="14"/>
  <c r="E36" i="15"/>
  <c r="D51" i="15"/>
  <c r="E72" i="15"/>
  <c r="E182" i="14"/>
  <c r="E179" i="16"/>
  <c r="M143" i="16"/>
  <c r="D51" i="16"/>
  <c r="E157" i="6"/>
  <c r="E158" i="7"/>
  <c r="E157" i="10"/>
  <c r="E197" i="14"/>
  <c r="E208" i="14"/>
  <c r="E112" i="15"/>
  <c r="N149" i="15"/>
  <c r="E34" i="16"/>
  <c r="L135" i="16"/>
  <c r="L149" i="16"/>
  <c r="E221" i="16"/>
  <c r="E171" i="14"/>
  <c r="E71" i="14"/>
  <c r="K129" i="14"/>
  <c r="K133" i="14"/>
  <c r="K143" i="14"/>
  <c r="K145" i="14"/>
  <c r="K147" i="14"/>
  <c r="E212" i="15"/>
  <c r="D93" i="16"/>
  <c r="E112" i="16"/>
  <c r="F134" i="16"/>
  <c r="N133" i="16"/>
  <c r="N143" i="16"/>
  <c r="N144" i="16"/>
  <c r="F149" i="16"/>
  <c r="N149" i="16" s="1"/>
  <c r="N146" i="16"/>
  <c r="N147" i="16"/>
  <c r="N149" i="14"/>
  <c r="E167" i="15"/>
  <c r="E46" i="15"/>
  <c r="E198" i="15"/>
  <c r="D150" i="15"/>
  <c r="L150" i="15" s="1"/>
  <c r="C93" i="14"/>
  <c r="E158" i="13"/>
  <c r="C51" i="14"/>
  <c r="D134" i="14"/>
  <c r="E179" i="14"/>
  <c r="C149" i="15"/>
  <c r="K149" i="15" s="1"/>
  <c r="C50" i="15"/>
  <c r="E90" i="15"/>
  <c r="G149" i="16"/>
  <c r="G149" i="14"/>
  <c r="E158" i="9"/>
  <c r="E180" i="14"/>
  <c r="E199" i="14"/>
  <c r="E210" i="14"/>
  <c r="N143" i="15"/>
  <c r="D50" i="15"/>
  <c r="E91" i="15"/>
  <c r="E185" i="14"/>
  <c r="E71" i="16"/>
  <c r="E75" i="16"/>
  <c r="E157" i="16"/>
  <c r="L144" i="16"/>
  <c r="C150" i="16"/>
  <c r="K150" i="16" s="1"/>
  <c r="M149" i="16"/>
  <c r="N129" i="16"/>
  <c r="C50" i="16"/>
  <c r="M134" i="16"/>
  <c r="M135" i="16"/>
  <c r="L150" i="16"/>
  <c r="C134" i="16"/>
  <c r="K134" i="16" s="1"/>
  <c r="C93" i="16"/>
  <c r="M128" i="16"/>
  <c r="E150" i="16"/>
  <c r="M150" i="16" s="1"/>
  <c r="E166" i="16"/>
  <c r="M131" i="16"/>
  <c r="D134" i="16"/>
  <c r="L134" i="16" s="1"/>
  <c r="E158" i="16"/>
  <c r="N128" i="16"/>
  <c r="F150" i="16"/>
  <c r="N150" i="16" s="1"/>
  <c r="F135" i="16"/>
  <c r="N135" i="16" s="1"/>
  <c r="L143" i="16"/>
  <c r="K131" i="16"/>
  <c r="C149" i="16"/>
  <c r="E171" i="16"/>
  <c r="L131" i="16"/>
  <c r="E157" i="15"/>
  <c r="M135" i="15"/>
  <c r="L134" i="15"/>
  <c r="C93" i="15"/>
  <c r="N134" i="15"/>
  <c r="E44" i="15"/>
  <c r="C51" i="15"/>
  <c r="K131" i="15"/>
  <c r="K144" i="15"/>
  <c r="E170" i="15"/>
  <c r="L131" i="15"/>
  <c r="D149" i="15"/>
  <c r="L149" i="15" s="1"/>
  <c r="E134" i="15"/>
  <c r="M134" i="15" s="1"/>
  <c r="M144" i="15"/>
  <c r="N131" i="15"/>
  <c r="E171" i="15"/>
  <c r="M143" i="15"/>
  <c r="D93" i="15"/>
  <c r="M131" i="15"/>
  <c r="K128" i="15"/>
  <c r="N128" i="15"/>
  <c r="L128" i="15"/>
  <c r="M150" i="14"/>
  <c r="F150" i="14"/>
  <c r="N150" i="14" s="1"/>
  <c r="L150" i="14"/>
  <c r="L149" i="14"/>
  <c r="C135" i="14"/>
  <c r="F135" i="14"/>
  <c r="G135" i="14"/>
  <c r="G134" i="14"/>
  <c r="E46" i="14"/>
  <c r="M128" i="14"/>
  <c r="M143" i="14"/>
  <c r="E90" i="14"/>
  <c r="N128" i="14"/>
  <c r="N143" i="14"/>
  <c r="E44" i="14"/>
  <c r="K131" i="14"/>
  <c r="C149" i="14"/>
  <c r="E159" i="14"/>
  <c r="D135" i="14"/>
  <c r="L135" i="14" s="1"/>
  <c r="E135" i="14"/>
  <c r="N131" i="14"/>
  <c r="E157" i="14"/>
  <c r="K128" i="14"/>
  <c r="L144" i="14"/>
  <c r="L128" i="14"/>
  <c r="E157" i="13"/>
  <c r="E157" i="9"/>
  <c r="E157" i="7"/>
  <c r="E159" i="1"/>
  <c r="E214" i="13"/>
  <c r="E213" i="13"/>
  <c r="E212" i="13"/>
  <c r="E198" i="13"/>
  <c r="M147" i="13"/>
  <c r="L147" i="13"/>
  <c r="L146" i="13"/>
  <c r="L145" i="13"/>
  <c r="J150" i="13"/>
  <c r="I150" i="13"/>
  <c r="H150" i="13"/>
  <c r="G150" i="13"/>
  <c r="F150" i="13"/>
  <c r="L144" i="13"/>
  <c r="J149" i="13"/>
  <c r="I149" i="13"/>
  <c r="H149" i="13"/>
  <c r="F149" i="13"/>
  <c r="D149" i="13"/>
  <c r="C149" i="13"/>
  <c r="M132" i="13"/>
  <c r="L132" i="13"/>
  <c r="I135" i="13"/>
  <c r="H135" i="13"/>
  <c r="E135" i="13"/>
  <c r="D135" i="13"/>
  <c r="N130" i="13"/>
  <c r="M130" i="13"/>
  <c r="L130" i="13"/>
  <c r="K130" i="13"/>
  <c r="M129" i="13"/>
  <c r="J134" i="13"/>
  <c r="G134" i="13"/>
  <c r="E76" i="13"/>
  <c r="E207" i="13"/>
  <c r="E185" i="13"/>
  <c r="E184" i="13"/>
  <c r="E183" i="13"/>
  <c r="E182" i="13"/>
  <c r="N134" i="14" l="1"/>
  <c r="L134" i="14"/>
  <c r="E160" i="8"/>
  <c r="L128" i="13"/>
  <c r="E160" i="16"/>
  <c r="E160" i="7"/>
  <c r="E160" i="13"/>
  <c r="E160" i="14"/>
  <c r="E160" i="15"/>
  <c r="E160" i="9"/>
  <c r="E160" i="6"/>
  <c r="E160" i="12"/>
  <c r="E169" i="15"/>
  <c r="H134" i="13"/>
  <c r="I134" i="13"/>
  <c r="E134" i="13"/>
  <c r="N134" i="16"/>
  <c r="E51" i="14"/>
  <c r="E72" i="13"/>
  <c r="E199" i="13"/>
  <c r="E221" i="13"/>
  <c r="E210" i="13"/>
  <c r="E180" i="13"/>
  <c r="M133" i="13"/>
  <c r="E93" i="15"/>
  <c r="N135" i="15"/>
  <c r="K132" i="13"/>
  <c r="N132" i="13"/>
  <c r="L135" i="15"/>
  <c r="K135" i="15"/>
  <c r="M135" i="14"/>
  <c r="N135" i="14"/>
  <c r="E92" i="13"/>
  <c r="D160" i="1"/>
  <c r="C160" i="1"/>
  <c r="E50" i="16"/>
  <c r="J135" i="13"/>
  <c r="E74" i="13"/>
  <c r="E150" i="13"/>
  <c r="M150" i="13" s="1"/>
  <c r="L129" i="13"/>
  <c r="L133" i="13"/>
  <c r="D150" i="13"/>
  <c r="L150" i="13" s="1"/>
  <c r="E51" i="16"/>
  <c r="E93" i="14"/>
  <c r="E166" i="13"/>
  <c r="E157" i="1"/>
  <c r="E50" i="14"/>
  <c r="E181" i="13"/>
  <c r="E200" i="13"/>
  <c r="E222" i="13"/>
  <c r="E70" i="13"/>
  <c r="E114" i="13"/>
  <c r="E208" i="13"/>
  <c r="C51" i="13"/>
  <c r="K134" i="14"/>
  <c r="E51" i="15"/>
  <c r="E169" i="16"/>
  <c r="E50" i="15"/>
  <c r="E169" i="14"/>
  <c r="E223" i="13"/>
  <c r="E158" i="1"/>
  <c r="C135" i="13"/>
  <c r="K146" i="13"/>
  <c r="K145" i="13"/>
  <c r="L135" i="13"/>
  <c r="N133" i="13"/>
  <c r="E48" i="13"/>
  <c r="E77" i="13"/>
  <c r="E113" i="13"/>
  <c r="K133" i="13"/>
  <c r="K147" i="13"/>
  <c r="D134" i="13"/>
  <c r="E178" i="13"/>
  <c r="E197" i="13"/>
  <c r="D50" i="13"/>
  <c r="K149" i="16"/>
  <c r="E170" i="13"/>
  <c r="E71" i="13"/>
  <c r="E36" i="13"/>
  <c r="K129" i="13"/>
  <c r="K144" i="13"/>
  <c r="E75" i="13"/>
  <c r="E46" i="13"/>
  <c r="E37" i="13"/>
  <c r="E47" i="13"/>
  <c r="K149" i="14"/>
  <c r="E93" i="16"/>
  <c r="E167" i="13"/>
  <c r="E179" i="13"/>
  <c r="E209" i="13"/>
  <c r="E170" i="16"/>
  <c r="K135" i="14"/>
  <c r="E34" i="13"/>
  <c r="C50" i="13"/>
  <c r="E73" i="13"/>
  <c r="M143" i="13"/>
  <c r="E149" i="13"/>
  <c r="M149" i="13" s="1"/>
  <c r="E112" i="13"/>
  <c r="F134" i="13"/>
  <c r="N134" i="13" s="1"/>
  <c r="F135" i="13"/>
  <c r="N150" i="13"/>
  <c r="N146" i="13"/>
  <c r="E44" i="13"/>
  <c r="E90" i="13"/>
  <c r="G135" i="13"/>
  <c r="G149" i="13"/>
  <c r="K149" i="13" s="1"/>
  <c r="M146" i="13"/>
  <c r="N143" i="13"/>
  <c r="N149" i="13"/>
  <c r="N145" i="13"/>
  <c r="N147" i="13"/>
  <c r="E35" i="13"/>
  <c r="E91" i="13"/>
  <c r="E168" i="13"/>
  <c r="E171" i="13"/>
  <c r="L149" i="13"/>
  <c r="M145" i="13"/>
  <c r="K143" i="13"/>
  <c r="M135" i="13"/>
  <c r="C134" i="13"/>
  <c r="K134" i="13" s="1"/>
  <c r="N129" i="13"/>
  <c r="D93" i="13"/>
  <c r="D51" i="13"/>
  <c r="M131" i="13"/>
  <c r="M144" i="13"/>
  <c r="E45" i="13"/>
  <c r="N131" i="13"/>
  <c r="N144" i="13"/>
  <c r="K128" i="13"/>
  <c r="C150" i="13"/>
  <c r="K150" i="13" s="1"/>
  <c r="C93" i="13"/>
  <c r="M128" i="13"/>
  <c r="N128" i="13"/>
  <c r="K131" i="13"/>
  <c r="L143" i="13"/>
  <c r="L131" i="13"/>
  <c r="E160" i="1" l="1"/>
  <c r="M134" i="13"/>
  <c r="L134" i="13"/>
  <c r="N135" i="13"/>
  <c r="K135" i="13"/>
  <c r="E51" i="13"/>
  <c r="E50" i="13"/>
  <c r="E169" i="13"/>
  <c r="E93" i="13"/>
  <c r="E223" i="12" l="1"/>
  <c r="E222" i="12"/>
  <c r="E221" i="12"/>
  <c r="E214" i="12"/>
  <c r="E213" i="12"/>
  <c r="E212" i="12"/>
  <c r="E210" i="12"/>
  <c r="E209" i="12"/>
  <c r="E208" i="12"/>
  <c r="E207" i="12"/>
  <c r="E200" i="12"/>
  <c r="E199" i="12"/>
  <c r="E198" i="12"/>
  <c r="E197" i="12"/>
  <c r="E185" i="12"/>
  <c r="E184" i="12"/>
  <c r="E182" i="12"/>
  <c r="E181" i="12"/>
  <c r="E180" i="12"/>
  <c r="E179" i="12"/>
  <c r="E178" i="12"/>
  <c r="E168" i="12"/>
  <c r="E167" i="12"/>
  <c r="E166" i="12"/>
  <c r="J150" i="12"/>
  <c r="I150" i="12"/>
  <c r="H150" i="12"/>
  <c r="C150" i="12"/>
  <c r="G149" i="12"/>
  <c r="F149" i="12"/>
  <c r="E149" i="12"/>
  <c r="D149" i="12"/>
  <c r="N147" i="12"/>
  <c r="M147" i="12"/>
  <c r="L147" i="12"/>
  <c r="K147" i="12"/>
  <c r="N146" i="12"/>
  <c r="M146" i="12"/>
  <c r="L146" i="12"/>
  <c r="K146" i="12"/>
  <c r="N145" i="12"/>
  <c r="M145" i="12"/>
  <c r="L145" i="12"/>
  <c r="K145" i="12"/>
  <c r="M144" i="12"/>
  <c r="G150" i="12"/>
  <c r="F150" i="12"/>
  <c r="E150" i="12"/>
  <c r="L144" i="12"/>
  <c r="K144" i="12"/>
  <c r="J149" i="12"/>
  <c r="I149" i="12"/>
  <c r="H149" i="12"/>
  <c r="N143" i="12"/>
  <c r="M143" i="12"/>
  <c r="L143" i="12"/>
  <c r="C149" i="12"/>
  <c r="N133" i="12"/>
  <c r="M133" i="12"/>
  <c r="L133" i="12"/>
  <c r="K133" i="12"/>
  <c r="N132" i="12"/>
  <c r="M132" i="12"/>
  <c r="L132" i="12"/>
  <c r="K132" i="12"/>
  <c r="J135" i="12"/>
  <c r="I135" i="12"/>
  <c r="H135" i="12"/>
  <c r="G135" i="12"/>
  <c r="F135" i="12"/>
  <c r="M131" i="12"/>
  <c r="D135" i="12"/>
  <c r="C135" i="12"/>
  <c r="N130" i="12"/>
  <c r="M130" i="12"/>
  <c r="L130" i="12"/>
  <c r="K130" i="12"/>
  <c r="N129" i="12"/>
  <c r="M129" i="12"/>
  <c r="L129" i="12"/>
  <c r="K129" i="12"/>
  <c r="J134" i="12"/>
  <c r="I134" i="12"/>
  <c r="H134" i="12"/>
  <c r="G134" i="12"/>
  <c r="F134" i="12"/>
  <c r="E134" i="12"/>
  <c r="D134" i="12"/>
  <c r="C134" i="12"/>
  <c r="E114" i="12"/>
  <c r="E113" i="12"/>
  <c r="E112" i="12"/>
  <c r="C93" i="12"/>
  <c r="E91" i="12"/>
  <c r="D93" i="12"/>
  <c r="E77" i="12"/>
  <c r="E76" i="12"/>
  <c r="E75" i="12"/>
  <c r="E74" i="12"/>
  <c r="E73" i="12"/>
  <c r="E72" i="12"/>
  <c r="E71" i="12"/>
  <c r="E70" i="12"/>
  <c r="E48" i="12"/>
  <c r="D51" i="12"/>
  <c r="E47" i="12"/>
  <c r="E46" i="12"/>
  <c r="D50" i="12"/>
  <c r="E44" i="12"/>
  <c r="E37" i="12"/>
  <c r="E36" i="12"/>
  <c r="E35" i="12"/>
  <c r="E34" i="12"/>
  <c r="M134" i="12" l="1"/>
  <c r="L134" i="12"/>
  <c r="M150" i="12"/>
  <c r="L149" i="12"/>
  <c r="M149" i="12"/>
  <c r="E93" i="12"/>
  <c r="E183" i="12"/>
  <c r="K134" i="12"/>
  <c r="K149" i="12"/>
  <c r="E169" i="12"/>
  <c r="N150" i="12"/>
  <c r="K135" i="12"/>
  <c r="L135" i="12"/>
  <c r="N134" i="12"/>
  <c r="N135" i="12"/>
  <c r="N149" i="12"/>
  <c r="K150" i="12"/>
  <c r="E135" i="12"/>
  <c r="M135" i="12" s="1"/>
  <c r="N131" i="12"/>
  <c r="N144" i="12"/>
  <c r="K128" i="12"/>
  <c r="K143" i="12"/>
  <c r="E170" i="12"/>
  <c r="C50" i="12"/>
  <c r="E50" i="12" s="1"/>
  <c r="E92" i="12"/>
  <c r="L128" i="12"/>
  <c r="D150" i="12"/>
  <c r="L150" i="12" s="1"/>
  <c r="E45" i="12"/>
  <c r="E90" i="12"/>
  <c r="N128" i="12"/>
  <c r="E171" i="12"/>
  <c r="C51" i="12"/>
  <c r="E51" i="12" s="1"/>
  <c r="K131" i="12"/>
  <c r="M128" i="12"/>
  <c r="L131" i="12"/>
  <c r="E214" i="10" l="1"/>
  <c r="E213" i="10"/>
  <c r="E212" i="10"/>
  <c r="E210" i="10"/>
  <c r="E198" i="10"/>
  <c r="E184" i="10"/>
  <c r="E181" i="10"/>
  <c r="E180" i="10"/>
  <c r="N147" i="10"/>
  <c r="M147" i="10"/>
  <c r="L147" i="10"/>
  <c r="K147" i="10"/>
  <c r="L146" i="10"/>
  <c r="M145" i="10"/>
  <c r="L145" i="10"/>
  <c r="J150" i="10"/>
  <c r="I150" i="10"/>
  <c r="H150" i="10"/>
  <c r="F150" i="10"/>
  <c r="E150" i="10"/>
  <c r="L144" i="10"/>
  <c r="J149" i="10"/>
  <c r="I149" i="10"/>
  <c r="H149" i="10"/>
  <c r="E149" i="10"/>
  <c r="D149" i="10"/>
  <c r="M133" i="10"/>
  <c r="L133" i="10"/>
  <c r="M132" i="10"/>
  <c r="L132" i="10"/>
  <c r="K132" i="10"/>
  <c r="J135" i="10"/>
  <c r="I135" i="10"/>
  <c r="H135" i="10"/>
  <c r="G135" i="10"/>
  <c r="F135" i="10"/>
  <c r="E135" i="10"/>
  <c r="D135" i="10"/>
  <c r="C135" i="10"/>
  <c r="M130" i="10"/>
  <c r="L130" i="10"/>
  <c r="K130" i="10"/>
  <c r="M129" i="10"/>
  <c r="L129" i="10"/>
  <c r="K129" i="10"/>
  <c r="I134" i="10"/>
  <c r="H134" i="10"/>
  <c r="G134" i="10"/>
  <c r="F134" i="10"/>
  <c r="M128" i="10"/>
  <c r="D134" i="10"/>
  <c r="E77" i="10"/>
  <c r="E76" i="10"/>
  <c r="E35" i="10"/>
  <c r="E208" i="10"/>
  <c r="E207" i="10"/>
  <c r="E214" i="9"/>
  <c r="E184" i="8"/>
  <c r="E184" i="9"/>
  <c r="L147" i="9"/>
  <c r="N146" i="9"/>
  <c r="M146" i="9"/>
  <c r="L146" i="9"/>
  <c r="K146" i="9"/>
  <c r="L145" i="9"/>
  <c r="J150" i="9"/>
  <c r="I150" i="9"/>
  <c r="H150" i="9"/>
  <c r="G150" i="9"/>
  <c r="F150" i="9"/>
  <c r="M144" i="9"/>
  <c r="L144" i="9"/>
  <c r="K144" i="9"/>
  <c r="I149" i="9"/>
  <c r="H149" i="9"/>
  <c r="D149" i="9"/>
  <c r="C149" i="9"/>
  <c r="N132" i="9"/>
  <c r="M132" i="9"/>
  <c r="L132" i="9"/>
  <c r="K132" i="9"/>
  <c r="J135" i="9"/>
  <c r="I135" i="9"/>
  <c r="H135" i="9"/>
  <c r="G135" i="9"/>
  <c r="F135" i="9"/>
  <c r="E135" i="9"/>
  <c r="D135" i="9"/>
  <c r="C135" i="9"/>
  <c r="M130" i="9"/>
  <c r="L130" i="9"/>
  <c r="N129" i="9"/>
  <c r="L129" i="9"/>
  <c r="K129" i="9"/>
  <c r="D134" i="9"/>
  <c r="C134" i="9"/>
  <c r="E76" i="9"/>
  <c r="E207" i="9"/>
  <c r="E214" i="8"/>
  <c r="E213" i="8"/>
  <c r="E212" i="8"/>
  <c r="E181" i="8"/>
  <c r="L147" i="8"/>
  <c r="K147" i="8"/>
  <c r="M146" i="8"/>
  <c r="L146" i="8"/>
  <c r="L145" i="8"/>
  <c r="J150" i="8"/>
  <c r="I150" i="8"/>
  <c r="H150" i="8"/>
  <c r="G150" i="8"/>
  <c r="F150" i="8"/>
  <c r="E150" i="8"/>
  <c r="D150" i="8"/>
  <c r="C150" i="8"/>
  <c r="J149" i="8"/>
  <c r="I149" i="8"/>
  <c r="H149" i="8"/>
  <c r="G149" i="8"/>
  <c r="N143" i="8"/>
  <c r="M143" i="8"/>
  <c r="D149" i="8"/>
  <c r="C149" i="8"/>
  <c r="N132" i="8"/>
  <c r="M132" i="8"/>
  <c r="L132" i="8"/>
  <c r="K132" i="8"/>
  <c r="H135" i="8"/>
  <c r="N130" i="8"/>
  <c r="M130" i="8"/>
  <c r="L130" i="8"/>
  <c r="K130" i="8"/>
  <c r="N129" i="8"/>
  <c r="M129" i="8"/>
  <c r="L129" i="8"/>
  <c r="K129" i="8"/>
  <c r="H134" i="8"/>
  <c r="G134" i="8"/>
  <c r="C134" i="8"/>
  <c r="E77" i="8"/>
  <c r="E76" i="8"/>
  <c r="E35" i="8"/>
  <c r="E207" i="8"/>
  <c r="F134" i="9" l="1"/>
  <c r="E200" i="10"/>
  <c r="E222" i="10"/>
  <c r="E178" i="10"/>
  <c r="E198" i="8"/>
  <c r="E77" i="9"/>
  <c r="E197" i="10"/>
  <c r="H134" i="9"/>
  <c r="L134" i="9" s="1"/>
  <c r="I134" i="8"/>
  <c r="E179" i="10"/>
  <c r="E183" i="10"/>
  <c r="E209" i="10"/>
  <c r="E199" i="10"/>
  <c r="E210" i="8"/>
  <c r="E179" i="8"/>
  <c r="J134" i="8"/>
  <c r="E210" i="9"/>
  <c r="K133" i="8"/>
  <c r="E185" i="10"/>
  <c r="K133" i="10"/>
  <c r="E223" i="10"/>
  <c r="I134" i="9"/>
  <c r="J134" i="10"/>
  <c r="N134" i="10" s="1"/>
  <c r="E181" i="9"/>
  <c r="F134" i="8"/>
  <c r="E213" i="9"/>
  <c r="E167" i="8"/>
  <c r="E170" i="8"/>
  <c r="E180" i="8"/>
  <c r="E167" i="10"/>
  <c r="E170" i="10"/>
  <c r="E198" i="9"/>
  <c r="E212" i="9"/>
  <c r="E180" i="9"/>
  <c r="E178" i="8"/>
  <c r="E166" i="10"/>
  <c r="E72" i="8"/>
  <c r="M147" i="9"/>
  <c r="N147" i="8"/>
  <c r="G149" i="9"/>
  <c r="K149" i="9" s="1"/>
  <c r="M146" i="10"/>
  <c r="M147" i="8"/>
  <c r="K147" i="9"/>
  <c r="N147" i="9"/>
  <c r="C134" i="10"/>
  <c r="K134" i="10" s="1"/>
  <c r="L133" i="8"/>
  <c r="L133" i="9"/>
  <c r="L128" i="8"/>
  <c r="K133" i="9"/>
  <c r="N130" i="9"/>
  <c r="J135" i="8"/>
  <c r="C135" i="8"/>
  <c r="N129" i="10"/>
  <c r="N130" i="10"/>
  <c r="N132" i="10"/>
  <c r="N133" i="10"/>
  <c r="I135" i="8"/>
  <c r="K130" i="9"/>
  <c r="E135" i="8"/>
  <c r="D135" i="8"/>
  <c r="L135" i="8" s="1"/>
  <c r="F135" i="8"/>
  <c r="G135" i="8"/>
  <c r="E72" i="10"/>
  <c r="J134" i="9"/>
  <c r="J149" i="9"/>
  <c r="K144" i="10"/>
  <c r="K145" i="10"/>
  <c r="K146" i="10"/>
  <c r="E91" i="10"/>
  <c r="E92" i="10"/>
  <c r="G134" i="9"/>
  <c r="K134" i="9" s="1"/>
  <c r="E71" i="9"/>
  <c r="E75" i="9"/>
  <c r="E91" i="9"/>
  <c r="G150" i="10"/>
  <c r="C149" i="10"/>
  <c r="D50" i="8"/>
  <c r="E34" i="10"/>
  <c r="C50" i="10"/>
  <c r="E48" i="10"/>
  <c r="E114" i="10"/>
  <c r="E113" i="8"/>
  <c r="K145" i="8"/>
  <c r="E171" i="8"/>
  <c r="E182" i="10"/>
  <c r="D51" i="8"/>
  <c r="E200" i="8"/>
  <c r="E44" i="9"/>
  <c r="E48" i="9"/>
  <c r="E73" i="9"/>
  <c r="E185" i="9"/>
  <c r="E185" i="8"/>
  <c r="E200" i="9"/>
  <c r="E222" i="9"/>
  <c r="E73" i="10"/>
  <c r="N143" i="10"/>
  <c r="N145" i="10"/>
  <c r="N146" i="10"/>
  <c r="E45" i="8"/>
  <c r="E71" i="8"/>
  <c r="E75" i="8"/>
  <c r="E91" i="8"/>
  <c r="N144" i="9"/>
  <c r="E166" i="9"/>
  <c r="E36" i="8"/>
  <c r="E46" i="8"/>
  <c r="E199" i="8"/>
  <c r="E36" i="9"/>
  <c r="E46" i="9"/>
  <c r="E209" i="9"/>
  <c r="E34" i="8"/>
  <c r="E44" i="8"/>
  <c r="E48" i="8"/>
  <c r="E70" i="8"/>
  <c r="E74" i="8"/>
  <c r="C50" i="8"/>
  <c r="D150" i="9"/>
  <c r="L150" i="9" s="1"/>
  <c r="M145" i="9"/>
  <c r="D150" i="10"/>
  <c r="L150" i="10" s="1"/>
  <c r="D50" i="10"/>
  <c r="E112" i="8"/>
  <c r="D51" i="10"/>
  <c r="N145" i="9"/>
  <c r="E178" i="9"/>
  <c r="E182" i="8"/>
  <c r="E197" i="9"/>
  <c r="E208" i="9"/>
  <c r="E223" i="9"/>
  <c r="C150" i="10"/>
  <c r="E37" i="10"/>
  <c r="E47" i="10"/>
  <c r="E72" i="9"/>
  <c r="E92" i="9"/>
  <c r="C93" i="10"/>
  <c r="K146" i="8"/>
  <c r="E197" i="8"/>
  <c r="E208" i="8"/>
  <c r="E223" i="8"/>
  <c r="E199" i="9"/>
  <c r="C50" i="9"/>
  <c r="D50" i="9"/>
  <c r="E113" i="9"/>
  <c r="K144" i="8"/>
  <c r="E114" i="8"/>
  <c r="E70" i="9"/>
  <c r="E74" i="9"/>
  <c r="D93" i="9"/>
  <c r="E114" i="9"/>
  <c r="E112" i="10"/>
  <c r="M150" i="10"/>
  <c r="K145" i="9"/>
  <c r="E166" i="8"/>
  <c r="E113" i="10"/>
  <c r="E209" i="8"/>
  <c r="E37" i="9"/>
  <c r="E47" i="9"/>
  <c r="D93" i="10"/>
  <c r="E73" i="8"/>
  <c r="D51" i="9"/>
  <c r="N133" i="9"/>
  <c r="N143" i="9"/>
  <c r="E36" i="10"/>
  <c r="E46" i="10"/>
  <c r="E71" i="10"/>
  <c r="E75" i="10"/>
  <c r="L144" i="8"/>
  <c r="E170" i="9"/>
  <c r="E44" i="10"/>
  <c r="N150" i="10"/>
  <c r="E37" i="8"/>
  <c r="E47" i="8"/>
  <c r="E92" i="8"/>
  <c r="E70" i="10"/>
  <c r="E74" i="10"/>
  <c r="E221" i="10"/>
  <c r="M133" i="8"/>
  <c r="N133" i="8"/>
  <c r="N145" i="8"/>
  <c r="N146" i="8"/>
  <c r="E221" i="8"/>
  <c r="E34" i="9"/>
  <c r="E112" i="9"/>
  <c r="E134" i="9"/>
  <c r="M133" i="9"/>
  <c r="M143" i="9"/>
  <c r="E179" i="9"/>
  <c r="E183" i="9"/>
  <c r="E183" i="8"/>
  <c r="E168" i="9"/>
  <c r="M145" i="8"/>
  <c r="C93" i="8"/>
  <c r="E168" i="8"/>
  <c r="N150" i="9"/>
  <c r="E182" i="9"/>
  <c r="D93" i="8"/>
  <c r="E222" i="8"/>
  <c r="E35" i="9"/>
  <c r="C93" i="9"/>
  <c r="E221" i="9"/>
  <c r="E168" i="10"/>
  <c r="L149" i="10"/>
  <c r="G149" i="10"/>
  <c r="N144" i="10"/>
  <c r="M143" i="10"/>
  <c r="K135" i="10"/>
  <c r="L135" i="10"/>
  <c r="L134" i="10"/>
  <c r="N135" i="10"/>
  <c r="M149" i="10"/>
  <c r="M135" i="10"/>
  <c r="M131" i="10"/>
  <c r="M144" i="10"/>
  <c r="E45" i="10"/>
  <c r="N131" i="10"/>
  <c r="F149" i="10"/>
  <c r="N149" i="10" s="1"/>
  <c r="K128" i="10"/>
  <c r="L143" i="10"/>
  <c r="E134" i="10"/>
  <c r="M134" i="10" s="1"/>
  <c r="E90" i="10"/>
  <c r="N128" i="10"/>
  <c r="E171" i="10"/>
  <c r="K143" i="10"/>
  <c r="L128" i="10"/>
  <c r="C51" i="10"/>
  <c r="K131" i="10"/>
  <c r="L131" i="10"/>
  <c r="E167" i="9"/>
  <c r="L149" i="9"/>
  <c r="E150" i="9"/>
  <c r="M150" i="9" s="1"/>
  <c r="C150" i="9"/>
  <c r="K150" i="9" s="1"/>
  <c r="K135" i="9"/>
  <c r="M129" i="9"/>
  <c r="L135" i="9"/>
  <c r="M135" i="9"/>
  <c r="N135" i="9"/>
  <c r="L128" i="9"/>
  <c r="M131" i="9"/>
  <c r="E149" i="9"/>
  <c r="M149" i="9" s="1"/>
  <c r="E45" i="9"/>
  <c r="N131" i="9"/>
  <c r="F149" i="9"/>
  <c r="K128" i="9"/>
  <c r="K143" i="9"/>
  <c r="E90" i="9"/>
  <c r="N128" i="9"/>
  <c r="E171" i="9"/>
  <c r="L143" i="9"/>
  <c r="C51" i="9"/>
  <c r="K131" i="9"/>
  <c r="M128" i="9"/>
  <c r="L131" i="9"/>
  <c r="K149" i="8"/>
  <c r="L149" i="8"/>
  <c r="M144" i="8"/>
  <c r="N144" i="8"/>
  <c r="E134" i="8"/>
  <c r="K134" i="8"/>
  <c r="N150" i="8"/>
  <c r="K150" i="8"/>
  <c r="L150" i="8"/>
  <c r="M150" i="8"/>
  <c r="K143" i="8"/>
  <c r="M131" i="8"/>
  <c r="E149" i="8"/>
  <c r="M149" i="8" s="1"/>
  <c r="N131" i="8"/>
  <c r="F149" i="8"/>
  <c r="N149" i="8" s="1"/>
  <c r="K128" i="8"/>
  <c r="D134" i="8"/>
  <c r="L134" i="8" s="1"/>
  <c r="M128" i="8"/>
  <c r="E90" i="8"/>
  <c r="N128" i="8"/>
  <c r="K131" i="8"/>
  <c r="L143" i="8"/>
  <c r="C51" i="8"/>
  <c r="L131" i="8"/>
  <c r="N134" i="9" l="1"/>
  <c r="M134" i="8"/>
  <c r="N134" i="8"/>
  <c r="M134" i="9"/>
  <c r="M135" i="8"/>
  <c r="N149" i="9"/>
  <c r="K135" i="8"/>
  <c r="N135" i="8"/>
  <c r="E51" i="8"/>
  <c r="K150" i="10"/>
  <c r="K149" i="10"/>
  <c r="E50" i="10"/>
  <c r="E50" i="8"/>
  <c r="E93" i="10"/>
  <c r="E93" i="8"/>
  <c r="E50" i="9"/>
  <c r="E169" i="9"/>
  <c r="E51" i="10"/>
  <c r="E169" i="10"/>
  <c r="E93" i="9"/>
  <c r="E51" i="9"/>
  <c r="E169" i="8"/>
  <c r="E223" i="7" l="1"/>
  <c r="E214" i="7"/>
  <c r="E213" i="7"/>
  <c r="E212" i="7"/>
  <c r="E198" i="7"/>
  <c r="E184" i="7"/>
  <c r="N147" i="7"/>
  <c r="L147" i="7"/>
  <c r="K147" i="7"/>
  <c r="L146" i="7"/>
  <c r="L145" i="7"/>
  <c r="J150" i="7"/>
  <c r="I150" i="7"/>
  <c r="F150" i="7"/>
  <c r="E150" i="7"/>
  <c r="D150" i="7"/>
  <c r="C150" i="7"/>
  <c r="J149" i="7"/>
  <c r="I149" i="7"/>
  <c r="H149" i="7"/>
  <c r="G149" i="7"/>
  <c r="L143" i="7"/>
  <c r="L129" i="7"/>
  <c r="M129" i="7"/>
  <c r="N129" i="7"/>
  <c r="K130" i="7"/>
  <c r="L130" i="7"/>
  <c r="M130" i="7"/>
  <c r="N130" i="7"/>
  <c r="C135" i="7"/>
  <c r="D135" i="7"/>
  <c r="E135" i="7"/>
  <c r="F135" i="7"/>
  <c r="G135" i="7"/>
  <c r="H135" i="7"/>
  <c r="I135" i="7"/>
  <c r="J135" i="7"/>
  <c r="M132" i="7"/>
  <c r="K129" i="7"/>
  <c r="E76" i="7"/>
  <c r="E207" i="7"/>
  <c r="H150" i="7"/>
  <c r="E200" i="7" l="1"/>
  <c r="E179" i="7"/>
  <c r="E183" i="7"/>
  <c r="E209" i="7"/>
  <c r="E180" i="7"/>
  <c r="E210" i="7"/>
  <c r="K132" i="7"/>
  <c r="E134" i="7"/>
  <c r="H134" i="7"/>
  <c r="M133" i="7"/>
  <c r="E208" i="7"/>
  <c r="L133" i="7"/>
  <c r="E182" i="7"/>
  <c r="D134" i="7"/>
  <c r="E77" i="7"/>
  <c r="K133" i="7"/>
  <c r="E166" i="7"/>
  <c r="M143" i="7"/>
  <c r="M147" i="7"/>
  <c r="F134" i="7"/>
  <c r="I134" i="7"/>
  <c r="N133" i="7"/>
  <c r="K128" i="7"/>
  <c r="J134" i="7"/>
  <c r="N132" i="7"/>
  <c r="L132" i="7"/>
  <c r="E35" i="7"/>
  <c r="E92" i="7"/>
  <c r="E72" i="7"/>
  <c r="E44" i="7"/>
  <c r="E34" i="7"/>
  <c r="E171" i="7"/>
  <c r="E181" i="7"/>
  <c r="E222" i="7"/>
  <c r="C149" i="7"/>
  <c r="K149" i="7" s="1"/>
  <c r="E114" i="7"/>
  <c r="E37" i="7"/>
  <c r="E113" i="7"/>
  <c r="N150" i="7"/>
  <c r="N146" i="7"/>
  <c r="M145" i="7"/>
  <c r="M146" i="7"/>
  <c r="L144" i="7"/>
  <c r="E170" i="7"/>
  <c r="E199" i="7"/>
  <c r="E221" i="7"/>
  <c r="D93" i="7"/>
  <c r="E73" i="7"/>
  <c r="E36" i="7"/>
  <c r="E48" i="7"/>
  <c r="E45" i="7"/>
  <c r="E71" i="7"/>
  <c r="E75" i="7"/>
  <c r="E91" i="7"/>
  <c r="E178" i="7"/>
  <c r="E197" i="7"/>
  <c r="G150" i="7"/>
  <c r="K150" i="7" s="1"/>
  <c r="E70" i="7"/>
  <c r="K145" i="7"/>
  <c r="K146" i="7"/>
  <c r="E168" i="7"/>
  <c r="E74" i="7"/>
  <c r="E112" i="7"/>
  <c r="E149" i="7"/>
  <c r="M149" i="7" s="1"/>
  <c r="E90" i="7"/>
  <c r="K144" i="7"/>
  <c r="E185" i="7"/>
  <c r="D50" i="7"/>
  <c r="E46" i="7"/>
  <c r="G134" i="7"/>
  <c r="F149" i="7"/>
  <c r="N149" i="7" s="1"/>
  <c r="M144" i="7"/>
  <c r="E47" i="7"/>
  <c r="E167" i="7"/>
  <c r="N145" i="7"/>
  <c r="N143" i="7"/>
  <c r="N135" i="7"/>
  <c r="K135" i="7"/>
  <c r="L135" i="7"/>
  <c r="M135" i="7"/>
  <c r="D51" i="7"/>
  <c r="C51" i="7"/>
  <c r="C50" i="7"/>
  <c r="L150" i="7"/>
  <c r="M150" i="7"/>
  <c r="K143" i="7"/>
  <c r="L128" i="7"/>
  <c r="L131" i="7"/>
  <c r="D149" i="7"/>
  <c r="L149" i="7" s="1"/>
  <c r="M131" i="7"/>
  <c r="N131" i="7"/>
  <c r="N144" i="7"/>
  <c r="C134" i="7"/>
  <c r="C93" i="7"/>
  <c r="M128" i="7"/>
  <c r="N128" i="7"/>
  <c r="K131" i="7"/>
  <c r="M134" i="7" l="1"/>
  <c r="L134" i="7"/>
  <c r="N134" i="7"/>
  <c r="E169" i="7"/>
  <c r="E51" i="7"/>
  <c r="E93" i="7"/>
  <c r="E50" i="7"/>
  <c r="K134" i="7"/>
  <c r="E214" i="6" l="1"/>
  <c r="E210" i="6"/>
  <c r="E198" i="6"/>
  <c r="E184" i="6"/>
  <c r="L147" i="6"/>
  <c r="L146" i="6"/>
  <c r="L145" i="6"/>
  <c r="I150" i="6"/>
  <c r="H150" i="6"/>
  <c r="G150" i="6"/>
  <c r="F150" i="6"/>
  <c r="E150" i="6"/>
  <c r="D150" i="6"/>
  <c r="C150" i="6"/>
  <c r="I149" i="6"/>
  <c r="H149" i="6"/>
  <c r="M143" i="6"/>
  <c r="D149" i="6"/>
  <c r="N132" i="6"/>
  <c r="M132" i="6"/>
  <c r="L132" i="6"/>
  <c r="K132" i="6"/>
  <c r="J135" i="6"/>
  <c r="I135" i="6"/>
  <c r="H135" i="6"/>
  <c r="G135" i="6"/>
  <c r="F135" i="6"/>
  <c r="E135" i="6"/>
  <c r="D135" i="6"/>
  <c r="C135" i="6"/>
  <c r="N130" i="6"/>
  <c r="M130" i="6"/>
  <c r="L130" i="6"/>
  <c r="K130" i="6"/>
  <c r="N129" i="6"/>
  <c r="M129" i="6"/>
  <c r="L129" i="6"/>
  <c r="K129" i="6"/>
  <c r="H134" i="6"/>
  <c r="F134" i="6"/>
  <c r="E134" i="6"/>
  <c r="D134" i="6"/>
  <c r="C134" i="6"/>
  <c r="E76" i="6"/>
  <c r="E207" i="6"/>
  <c r="J150" i="6"/>
  <c r="J149" i="6"/>
  <c r="E214" i="1"/>
  <c r="I134" i="6" l="1"/>
  <c r="M134" i="6" s="1"/>
  <c r="J134" i="6"/>
  <c r="N134" i="6" s="1"/>
  <c r="M133" i="6"/>
  <c r="E179" i="6"/>
  <c r="E77" i="6"/>
  <c r="E212" i="6"/>
  <c r="E213" i="1"/>
  <c r="L133" i="6"/>
  <c r="E213" i="6"/>
  <c r="E167" i="6"/>
  <c r="E170" i="6"/>
  <c r="E180" i="6"/>
  <c r="E181" i="6"/>
  <c r="E178" i="6"/>
  <c r="E166" i="6"/>
  <c r="K133" i="6"/>
  <c r="N133" i="6"/>
  <c r="M146" i="6"/>
  <c r="M147" i="6"/>
  <c r="G134" i="6"/>
  <c r="K134" i="6" s="1"/>
  <c r="E35" i="6"/>
  <c r="E71" i="6"/>
  <c r="E75" i="6"/>
  <c r="E91" i="6"/>
  <c r="E183" i="6"/>
  <c r="E209" i="6"/>
  <c r="G149" i="6"/>
  <c r="E34" i="6"/>
  <c r="E44" i="6"/>
  <c r="E48" i="6"/>
  <c r="E70" i="6"/>
  <c r="E74" i="6"/>
  <c r="E114" i="6"/>
  <c r="E182" i="6"/>
  <c r="E197" i="6"/>
  <c r="E208" i="6"/>
  <c r="E37" i="6"/>
  <c r="E47" i="6"/>
  <c r="E73" i="6"/>
  <c r="E113" i="6"/>
  <c r="E171" i="6"/>
  <c r="E185" i="6"/>
  <c r="E200" i="6"/>
  <c r="E222" i="6"/>
  <c r="N143" i="6"/>
  <c r="N145" i="6"/>
  <c r="N146" i="6"/>
  <c r="N147" i="6"/>
  <c r="E168" i="6"/>
  <c r="E36" i="6"/>
  <c r="E46" i="6"/>
  <c r="E72" i="6"/>
  <c r="E112" i="6"/>
  <c r="M145" i="6"/>
  <c r="E199" i="6"/>
  <c r="E223" i="6"/>
  <c r="K146" i="6"/>
  <c r="L135" i="6"/>
  <c r="C50" i="6"/>
  <c r="E45" i="6"/>
  <c r="E221" i="1"/>
  <c r="D50" i="6"/>
  <c r="E92" i="6"/>
  <c r="D93" i="6"/>
  <c r="K143" i="6"/>
  <c r="K145" i="6"/>
  <c r="K147" i="6"/>
  <c r="E90" i="6"/>
  <c r="L134" i="6"/>
  <c r="L149" i="6"/>
  <c r="E221" i="6"/>
  <c r="C51" i="6"/>
  <c r="M144" i="6"/>
  <c r="E222" i="1"/>
  <c r="E223" i="1"/>
  <c r="K150" i="6"/>
  <c r="L144" i="6"/>
  <c r="L143" i="6"/>
  <c r="C149" i="6"/>
  <c r="K135" i="6"/>
  <c r="M135" i="6"/>
  <c r="N135" i="6"/>
  <c r="N150" i="6"/>
  <c r="L150" i="6"/>
  <c r="M150" i="6"/>
  <c r="L128" i="6"/>
  <c r="K131" i="6"/>
  <c r="D51" i="6"/>
  <c r="L131" i="6"/>
  <c r="M131" i="6"/>
  <c r="E149" i="6"/>
  <c r="M149" i="6" s="1"/>
  <c r="K144" i="6"/>
  <c r="N131" i="6"/>
  <c r="N144" i="6"/>
  <c r="F149" i="6"/>
  <c r="N149" i="6" s="1"/>
  <c r="K128" i="6"/>
  <c r="C93" i="6"/>
  <c r="M128" i="6"/>
  <c r="N128" i="6"/>
  <c r="E169" i="6" l="1"/>
  <c r="K149" i="6"/>
  <c r="E93" i="6"/>
  <c r="E51" i="6"/>
  <c r="E50" i="6"/>
  <c r="E212" i="1" l="1"/>
  <c r="E210" i="1"/>
  <c r="E209" i="1"/>
  <c r="E208" i="1"/>
  <c r="E207" i="1"/>
  <c r="E179" i="1" l="1"/>
  <c r="E180" i="1"/>
  <c r="E181" i="1"/>
  <c r="E182" i="1"/>
  <c r="E183" i="1"/>
  <c r="E184" i="1"/>
  <c r="E185" i="1"/>
  <c r="E178" i="1"/>
  <c r="D149" i="1" l="1"/>
  <c r="E149" i="1"/>
  <c r="F149" i="1"/>
  <c r="G149" i="1"/>
  <c r="H149" i="1"/>
  <c r="I149" i="1"/>
  <c r="J149" i="1"/>
  <c r="D150" i="1"/>
  <c r="E150" i="1"/>
  <c r="F150" i="1"/>
  <c r="G150" i="1"/>
  <c r="H150" i="1"/>
  <c r="I150" i="1"/>
  <c r="J150" i="1"/>
  <c r="C150" i="1"/>
  <c r="C149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K144" i="1"/>
  <c r="K145" i="1"/>
  <c r="K146" i="1"/>
  <c r="K147" i="1"/>
  <c r="K143" i="1"/>
  <c r="K150" i="1" l="1"/>
  <c r="L149" i="1"/>
  <c r="K149" i="1"/>
  <c r="M150" i="1"/>
  <c r="L150" i="1"/>
  <c r="N150" i="1"/>
  <c r="M149" i="1"/>
  <c r="N149" i="1"/>
  <c r="D135" i="1"/>
  <c r="E135" i="1"/>
  <c r="F135" i="1"/>
  <c r="G135" i="1"/>
  <c r="H135" i="1"/>
  <c r="I135" i="1"/>
  <c r="J135" i="1"/>
  <c r="C135" i="1"/>
  <c r="G134" i="1"/>
  <c r="H134" i="1"/>
  <c r="I134" i="1"/>
  <c r="J134" i="1"/>
  <c r="E134" i="1"/>
  <c r="F134" i="1"/>
  <c r="D134" i="1"/>
  <c r="C134" i="1"/>
  <c r="M134" i="1" l="1"/>
  <c r="M135" i="1"/>
  <c r="N135" i="1"/>
  <c r="K134" i="1"/>
  <c r="L134" i="1"/>
  <c r="N134" i="1"/>
  <c r="L135" i="1"/>
  <c r="K135" i="1"/>
  <c r="K129" i="1"/>
  <c r="M129" i="1"/>
  <c r="K131" i="1"/>
  <c r="M131" i="1"/>
  <c r="N131" i="1"/>
  <c r="K133" i="1"/>
  <c r="L133" i="1"/>
  <c r="M133" i="1"/>
  <c r="N133" i="1"/>
  <c r="M128" i="1"/>
  <c r="K128" i="1"/>
  <c r="N129" i="1"/>
  <c r="L129" i="1"/>
  <c r="K130" i="1"/>
  <c r="L130" i="1"/>
  <c r="M130" i="1"/>
  <c r="N130" i="1"/>
  <c r="L131" i="1"/>
  <c r="K132" i="1"/>
  <c r="L132" i="1"/>
  <c r="M132" i="1"/>
  <c r="N132" i="1"/>
  <c r="L128" i="1"/>
  <c r="N128" i="1"/>
  <c r="E114" i="1" l="1"/>
  <c r="E113" i="1"/>
  <c r="E112" i="1"/>
  <c r="E76" i="1" l="1"/>
  <c r="E72" i="1"/>
  <c r="E73" i="1" l="1"/>
  <c r="E71" i="1"/>
  <c r="E70" i="1"/>
  <c r="E74" i="1"/>
  <c r="E75" i="1"/>
  <c r="D51" i="1" l="1"/>
  <c r="D50" i="1"/>
  <c r="E48" i="1" l="1"/>
  <c r="E45" i="1"/>
  <c r="E47" i="1" l="1"/>
  <c r="C51" i="1"/>
  <c r="E51" i="1" s="1"/>
  <c r="E37" i="1"/>
  <c r="E44" i="1"/>
  <c r="C50" i="1"/>
  <c r="E50" i="1" s="1"/>
  <c r="E34" i="1"/>
  <c r="E46" i="1"/>
  <c r="E36" i="1"/>
  <c r="E35" i="1"/>
  <c r="E25" i="1" l="1"/>
  <c r="E16" i="1" l="1"/>
  <c r="E17" i="1" l="1"/>
  <c r="D20" i="1" l="1"/>
  <c r="E14" i="1"/>
  <c r="E15" i="1" l="1"/>
  <c r="C20" i="1"/>
  <c r="E20" i="1" s="1"/>
  <c r="E198" i="1" l="1"/>
  <c r="E197" i="1"/>
  <c r="E200" i="1" l="1"/>
  <c r="E199" i="1"/>
  <c r="D169" i="1" l="1"/>
  <c r="C169" i="1"/>
  <c r="E166" i="1"/>
  <c r="E171" i="1"/>
  <c r="E168" i="1"/>
  <c r="E170" i="1"/>
  <c r="E167" i="1"/>
  <c r="E169" i="1" l="1"/>
  <c r="E100" i="6"/>
  <c r="E100" i="1"/>
  <c r="E58" i="22"/>
  <c r="E58" i="21"/>
  <c r="E58" i="20"/>
  <c r="E58" i="19"/>
  <c r="E58" i="18"/>
  <c r="E58" i="17"/>
  <c r="E58" i="14"/>
  <c r="E58" i="13"/>
  <c r="E58" i="12"/>
  <c r="E58" i="16"/>
  <c r="E58" i="10"/>
  <c r="E58" i="9"/>
  <c r="E58" i="8"/>
  <c r="E58" i="6"/>
  <c r="E100" i="9" l="1"/>
  <c r="E100" i="18"/>
  <c r="E100" i="12"/>
  <c r="E100" i="21"/>
  <c r="E100" i="7"/>
  <c r="E100" i="15"/>
  <c r="E100" i="10"/>
  <c r="E100" i="16"/>
  <c r="E100" i="22"/>
  <c r="D103" i="17"/>
  <c r="E100" i="20"/>
  <c r="E104" i="20"/>
  <c r="E101" i="20"/>
  <c r="C103" i="20"/>
  <c r="E101" i="15"/>
  <c r="C103" i="15"/>
  <c r="E104" i="16"/>
  <c r="C103" i="16"/>
  <c r="E101" i="16"/>
  <c r="E101" i="7"/>
  <c r="C103" i="7"/>
  <c r="E105" i="10"/>
  <c r="E102" i="10"/>
  <c r="E100" i="13"/>
  <c r="C103" i="19"/>
  <c r="E101" i="19"/>
  <c r="E104" i="14"/>
  <c r="C103" i="14"/>
  <c r="E101" i="14"/>
  <c r="E101" i="6"/>
  <c r="E104" i="6"/>
  <c r="C103" i="6"/>
  <c r="E105" i="6"/>
  <c r="E102" i="6"/>
  <c r="E101" i="10"/>
  <c r="C103" i="10"/>
  <c r="E100" i="14"/>
  <c r="E105" i="22"/>
  <c r="E102" i="22"/>
  <c r="E105" i="18"/>
  <c r="E102" i="18"/>
  <c r="E105" i="13"/>
  <c r="E102" i="13"/>
  <c r="E105" i="9"/>
  <c r="E102" i="9"/>
  <c r="D103" i="20"/>
  <c r="D103" i="15"/>
  <c r="D103" i="16"/>
  <c r="D103" i="7"/>
  <c r="D103" i="12"/>
  <c r="E101" i="18"/>
  <c r="C103" i="18"/>
  <c r="E101" i="13"/>
  <c r="C103" i="13"/>
  <c r="E101" i="9"/>
  <c r="C103" i="9"/>
  <c r="E105" i="14"/>
  <c r="E102" i="14"/>
  <c r="D103" i="8"/>
  <c r="E104" i="22"/>
  <c r="C103" i="22"/>
  <c r="E101" i="22"/>
  <c r="E100" i="8"/>
  <c r="E100" i="17"/>
  <c r="E105" i="21"/>
  <c r="E102" i="21"/>
  <c r="E105" i="17"/>
  <c r="E102" i="17"/>
  <c r="E105" i="12"/>
  <c r="E102" i="12"/>
  <c r="E105" i="8"/>
  <c r="E102" i="8"/>
  <c r="D103" i="19"/>
  <c r="D103" i="14"/>
  <c r="D103" i="10"/>
  <c r="D103" i="6"/>
  <c r="E104" i="21"/>
  <c r="C103" i="21"/>
  <c r="E101" i="21"/>
  <c r="E104" i="12"/>
  <c r="E101" i="12"/>
  <c r="C103" i="12"/>
  <c r="C103" i="8"/>
  <c r="E103" i="8" s="1"/>
  <c r="E101" i="8"/>
  <c r="E105" i="19"/>
  <c r="E102" i="19"/>
  <c r="D103" i="21"/>
  <c r="E104" i="17"/>
  <c r="C103" i="17"/>
  <c r="E101" i="17"/>
  <c r="E100" i="19"/>
  <c r="E105" i="20"/>
  <c r="E102" i="20"/>
  <c r="E105" i="15"/>
  <c r="E102" i="15"/>
  <c r="E102" i="16"/>
  <c r="E105" i="16"/>
  <c r="E105" i="7"/>
  <c r="E102" i="7"/>
  <c r="D103" i="22"/>
  <c r="D103" i="18"/>
  <c r="D103" i="13"/>
  <c r="D103" i="9"/>
  <c r="C61" i="21"/>
  <c r="E59" i="21"/>
  <c r="C61" i="17"/>
  <c r="E59" i="17"/>
  <c r="E59" i="12"/>
  <c r="C61" i="12"/>
  <c r="E62" i="8"/>
  <c r="C61" i="8"/>
  <c r="E59" i="8"/>
  <c r="E59" i="20"/>
  <c r="C61" i="20"/>
  <c r="C61" i="15"/>
  <c r="E59" i="15"/>
  <c r="E59" i="16"/>
  <c r="C61" i="16"/>
  <c r="E59" i="7"/>
  <c r="C61" i="7"/>
  <c r="E63" i="19"/>
  <c r="E60" i="19"/>
  <c r="E63" i="14"/>
  <c r="E60" i="14"/>
  <c r="E63" i="10"/>
  <c r="E60" i="10"/>
  <c r="E63" i="6"/>
  <c r="E60" i="6"/>
  <c r="D61" i="21"/>
  <c r="D61" i="17"/>
  <c r="D61" i="12"/>
  <c r="D61" i="8"/>
  <c r="E63" i="7"/>
  <c r="E60" i="7"/>
  <c r="D61" i="22"/>
  <c r="C61" i="19"/>
  <c r="E59" i="19"/>
  <c r="E62" i="14"/>
  <c r="C61" i="14"/>
  <c r="E59" i="14"/>
  <c r="C61" i="10"/>
  <c r="E59" i="10"/>
  <c r="C61" i="6"/>
  <c r="E59" i="6"/>
  <c r="E63" i="20"/>
  <c r="E60" i="20"/>
  <c r="D61" i="13"/>
  <c r="E63" i="22"/>
  <c r="E60" i="22"/>
  <c r="E63" i="18"/>
  <c r="E60" i="18"/>
  <c r="E63" i="13"/>
  <c r="E60" i="13"/>
  <c r="E63" i="9"/>
  <c r="E60" i="9"/>
  <c r="D61" i="20"/>
  <c r="D61" i="15"/>
  <c r="D61" i="16"/>
  <c r="D61" i="7"/>
  <c r="E63" i="16"/>
  <c r="E60" i="16"/>
  <c r="D61" i="18"/>
  <c r="E58" i="15"/>
  <c r="E62" i="22"/>
  <c r="C61" i="22"/>
  <c r="E59" i="22"/>
  <c r="C61" i="18"/>
  <c r="E59" i="18"/>
  <c r="E62" i="13"/>
  <c r="C61" i="13"/>
  <c r="E59" i="13"/>
  <c r="E62" i="9"/>
  <c r="C61" i="9"/>
  <c r="E59" i="9"/>
  <c r="E63" i="15"/>
  <c r="E60" i="15"/>
  <c r="D61" i="9"/>
  <c r="E58" i="7"/>
  <c r="E63" i="21"/>
  <c r="E60" i="21"/>
  <c r="E63" i="17"/>
  <c r="E60" i="17"/>
  <c r="E63" i="12"/>
  <c r="E60" i="12"/>
  <c r="E63" i="8"/>
  <c r="E60" i="8"/>
  <c r="E58" i="1"/>
  <c r="D61" i="19"/>
  <c r="D61" i="14"/>
  <c r="D61" i="10"/>
  <c r="D61" i="6"/>
  <c r="E103" i="17" l="1"/>
  <c r="E103" i="12"/>
  <c r="E61" i="22"/>
  <c r="E103" i="14"/>
  <c r="E103" i="16"/>
  <c r="E61" i="14"/>
  <c r="E103" i="9"/>
  <c r="E103" i="21"/>
  <c r="E103" i="6"/>
  <c r="E61" i="18"/>
  <c r="E61" i="17"/>
  <c r="E103" i="20"/>
  <c r="E104" i="8"/>
  <c r="E101" i="1"/>
  <c r="C103" i="1"/>
  <c r="E103" i="18"/>
  <c r="E103" i="10"/>
  <c r="E103" i="7"/>
  <c r="E104" i="15"/>
  <c r="E104" i="18"/>
  <c r="E104" i="10"/>
  <c r="D103" i="1"/>
  <c r="E103" i="22"/>
  <c r="E104" i="7"/>
  <c r="E104" i="9"/>
  <c r="E103" i="19"/>
  <c r="E103" i="13"/>
  <c r="E102" i="1"/>
  <c r="E105" i="1"/>
  <c r="E104" i="19"/>
  <c r="E104" i="13"/>
  <c r="E103" i="15"/>
  <c r="E61" i="13"/>
  <c r="E62" i="10"/>
  <c r="D61" i="1"/>
  <c r="E62" i="16"/>
  <c r="E62" i="12"/>
  <c r="E61" i="15"/>
  <c r="E59" i="1"/>
  <c r="C61" i="1"/>
  <c r="E62" i="18"/>
  <c r="E61" i="6"/>
  <c r="E61" i="7"/>
  <c r="E62" i="15"/>
  <c r="E62" i="17"/>
  <c r="E61" i="9"/>
  <c r="E63" i="1"/>
  <c r="E60" i="1"/>
  <c r="E62" i="6"/>
  <c r="E61" i="19"/>
  <c r="E61" i="20"/>
  <c r="E61" i="8"/>
  <c r="E62" i="19"/>
  <c r="E62" i="7"/>
  <c r="E61" i="21"/>
  <c r="E61" i="10"/>
  <c r="E61" i="16"/>
  <c r="E62" i="20"/>
  <c r="E61" i="12"/>
  <c r="E62" i="21"/>
  <c r="E77" i="1"/>
  <c r="E61" i="1" l="1"/>
  <c r="E103" i="1"/>
  <c r="E104" i="1"/>
  <c r="E62" i="1"/>
  <c r="D93" i="1" l="1"/>
  <c r="E91" i="1"/>
  <c r="C93" i="1"/>
  <c r="E90" i="1"/>
  <c r="E92" i="1"/>
  <c r="E93" i="1" l="1"/>
  <c r="E49" i="22" l="1"/>
  <c r="E49" i="21"/>
  <c r="E49" i="20"/>
  <c r="E49" i="19"/>
  <c r="E49" i="18"/>
  <c r="E49" i="17"/>
  <c r="E49" i="15"/>
  <c r="E49" i="14"/>
  <c r="E49" i="13"/>
  <c r="E49" i="12"/>
  <c r="E49" i="16"/>
  <c r="E49" i="10"/>
  <c r="E49" i="9"/>
  <c r="E49" i="8"/>
  <c r="E49" i="7"/>
  <c r="E49" i="6"/>
  <c r="E49" i="1"/>
  <c r="D24" i="6" l="1"/>
  <c r="D24" i="1" l="1"/>
  <c r="D24" i="8"/>
  <c r="D24" i="7"/>
  <c r="D24" i="9"/>
  <c r="D24" i="10"/>
  <c r="D24" i="12"/>
  <c r="D24" i="14"/>
  <c r="D24" i="13"/>
  <c r="D24" i="16"/>
  <c r="D24" i="19"/>
  <c r="D24" i="22"/>
  <c r="D24" i="15"/>
  <c r="D24" i="17"/>
  <c r="D24" i="21"/>
  <c r="D24" i="20"/>
  <c r="D24" i="18"/>
  <c r="E22" i="6" l="1"/>
  <c r="E23" i="6" l="1"/>
  <c r="E22" i="12"/>
  <c r="E22" i="18"/>
  <c r="E22" i="19"/>
  <c r="E22" i="1"/>
  <c r="E22" i="7"/>
  <c r="E22" i="17"/>
  <c r="E22" i="22"/>
  <c r="E22" i="16"/>
  <c r="E22" i="9"/>
  <c r="E22" i="10"/>
  <c r="E22" i="21"/>
  <c r="E22" i="15"/>
  <c r="E22" i="8"/>
  <c r="E22" i="13"/>
  <c r="E22" i="14"/>
  <c r="E22" i="20"/>
  <c r="E23" i="19" l="1"/>
  <c r="E23" i="18"/>
  <c r="E23" i="10"/>
  <c r="E23" i="12"/>
  <c r="E23" i="9"/>
  <c r="E23" i="16"/>
  <c r="E23" i="13"/>
  <c r="E23" i="17"/>
  <c r="E23" i="21"/>
  <c r="E23" i="14"/>
  <c r="E23" i="8"/>
  <c r="E23" i="7"/>
  <c r="E23" i="20"/>
  <c r="E23" i="22"/>
  <c r="E23" i="1"/>
  <c r="E23" i="15"/>
  <c r="E21" i="6" l="1"/>
  <c r="C24" i="6"/>
  <c r="E24" i="6" s="1"/>
  <c r="E21" i="22" l="1"/>
  <c r="C24" i="22"/>
  <c r="E24" i="22" s="1"/>
  <c r="E21" i="13"/>
  <c r="C24" i="13"/>
  <c r="E24" i="13" s="1"/>
  <c r="E21" i="17"/>
  <c r="C24" i="17"/>
  <c r="E24" i="17" s="1"/>
  <c r="E21" i="7"/>
  <c r="C24" i="7"/>
  <c r="E24" i="7" s="1"/>
  <c r="E21" i="15"/>
  <c r="C24" i="15"/>
  <c r="E24" i="15" s="1"/>
  <c r="E21" i="1"/>
  <c r="C24" i="1"/>
  <c r="E24" i="1" s="1"/>
  <c r="E21" i="21"/>
  <c r="C24" i="21"/>
  <c r="E24" i="21" s="1"/>
  <c r="E21" i="19"/>
  <c r="C24" i="19"/>
  <c r="E24" i="19" s="1"/>
  <c r="E21" i="10"/>
  <c r="C24" i="10"/>
  <c r="E24" i="10" s="1"/>
  <c r="E21" i="18"/>
  <c r="C24" i="18"/>
  <c r="E24" i="18" s="1"/>
  <c r="E21" i="14"/>
  <c r="C24" i="14"/>
  <c r="E24" i="14" s="1"/>
  <c r="E21" i="9"/>
  <c r="C24" i="9"/>
  <c r="E24" i="9" s="1"/>
  <c r="E21" i="12"/>
  <c r="C24" i="12"/>
  <c r="E24" i="12" s="1"/>
  <c r="E21" i="8"/>
  <c r="C24" i="8"/>
  <c r="E24" i="8" s="1"/>
  <c r="E21" i="16"/>
  <c r="C24" i="16"/>
  <c r="E24" i="16" s="1"/>
  <c r="E21" i="20"/>
  <c r="C24" i="20"/>
  <c r="E24" i="20" s="1"/>
</calcChain>
</file>

<file path=xl/sharedStrings.xml><?xml version="1.0" encoding="utf-8"?>
<sst xmlns="http://schemas.openxmlformats.org/spreadsheetml/2006/main" count="2965" uniqueCount="106">
  <si>
    <t>Andalucía</t>
  </si>
  <si>
    <t>Com. Valenciana</t>
  </si>
  <si>
    <t>Aragón</t>
  </si>
  <si>
    <t>Extremadura</t>
  </si>
  <si>
    <t>Principado de Asturias</t>
  </si>
  <si>
    <t>Galicia</t>
  </si>
  <si>
    <t>Balears, Illes</t>
  </si>
  <si>
    <t>Madrid, Comunidad de</t>
  </si>
  <si>
    <t>Canarias</t>
  </si>
  <si>
    <t>Murcia, Región de</t>
  </si>
  <si>
    <t>Cantabria</t>
  </si>
  <si>
    <t>Navarra, Comunidad Foral de</t>
  </si>
  <si>
    <t>Castilla y León</t>
  </si>
  <si>
    <t>País Vasco</t>
  </si>
  <si>
    <t>Castilla - La Mancha</t>
  </si>
  <si>
    <t>Rioja, La</t>
  </si>
  <si>
    <t>Cataluña</t>
  </si>
  <si>
    <t>VÍCTIMAS</t>
  </si>
  <si>
    <t>Víctimas Españolas</t>
  </si>
  <si>
    <t>Víctimas Extranjeras</t>
  </si>
  <si>
    <t>% Extranjeras entre las víctimas</t>
  </si>
  <si>
    <t>% Extranjeras entre las Renuncias</t>
  </si>
  <si>
    <t>DENUNCIAS RECIBIDAS - TOTAL</t>
  </si>
  <si>
    <t>RENUNCIAS (La victima se acoge a la dispensa a la  obligacion de declarar como testigo)</t>
  </si>
  <si>
    <t>Renuncias por Española</t>
  </si>
  <si>
    <t>Renuncias por Extranjera</t>
  </si>
  <si>
    <t>Víctimas de Violencia de Género cada 10.000 Mujeres</t>
  </si>
  <si>
    <t>Incoadas</t>
  </si>
  <si>
    <t>Adoptadas</t>
  </si>
  <si>
    <t>Inadmitidas</t>
  </si>
  <si>
    <t>Denegadas</t>
  </si>
  <si>
    <t>Sobreseimientos libres</t>
  </si>
  <si>
    <t xml:space="preserve">Sobreseimientos provisionales </t>
  </si>
  <si>
    <t>Sentencias Condenatorias</t>
  </si>
  <si>
    <t>Sentencias Absolutorias</t>
  </si>
  <si>
    <t>Elevación</t>
  </si>
  <si>
    <t>Porcentaje Sentencias Condenatorias</t>
  </si>
  <si>
    <t>Porcentaje Terminacion por SP</t>
  </si>
  <si>
    <t>Personas enjuiciadas</t>
  </si>
  <si>
    <t>% condenas entre los españoles enjuiciados</t>
  </si>
  <si>
    <t>% condenas entre los extranjeros enjuiciados</t>
  </si>
  <si>
    <t>Condenado Español</t>
  </si>
  <si>
    <t>Condenado Extranjero</t>
  </si>
  <si>
    <t>Sumarios</t>
  </si>
  <si>
    <t>ASUNTOS PENALES</t>
  </si>
  <si>
    <t>Diligencia Urgentes</t>
  </si>
  <si>
    <t>Diligencia Previas</t>
  </si>
  <si>
    <t>Procedimientos abreviados</t>
  </si>
  <si>
    <t>Juicios sobre delitos leves</t>
  </si>
  <si>
    <t xml:space="preserve">Procesos por aceptacion de decreto </t>
  </si>
  <si>
    <t>Ley Orgánica 5/95 Jurado</t>
  </si>
  <si>
    <t>Por Sententencia Condenatoria 
con conformidad</t>
  </si>
  <si>
    <t>Por Sententencia Condenatoria 
sin conformidad</t>
  </si>
  <si>
    <t>Sentencia Absolutoria</t>
  </si>
  <si>
    <t>Porcentaje de Sentencias condenatorias</t>
  </si>
  <si>
    <t>Asuntos Total</t>
  </si>
  <si>
    <t>Procedimientos Abreviados</t>
  </si>
  <si>
    <t>Diligencias Urgentes</t>
  </si>
  <si>
    <t>EVOLUCIÓN</t>
  </si>
  <si>
    <t>Sumario</t>
  </si>
  <si>
    <t>Proc.Abrev.</t>
  </si>
  <si>
    <t>Proc.Jurado</t>
  </si>
  <si>
    <t>TOTAL</t>
  </si>
  <si>
    <t>Condenatorias</t>
  </si>
  <si>
    <t>Absolutorias</t>
  </si>
  <si>
    <t>Sobreseimiento Libre</t>
  </si>
  <si>
    <t>Sobreseimiento Provisional</t>
  </si>
  <si>
    <t>Otras</t>
  </si>
  <si>
    <t>Total</t>
  </si>
  <si>
    <t>Juicios sobre Delitos Leves</t>
  </si>
  <si>
    <t>Juicios de Faltas</t>
  </si>
  <si>
    <t>Estimatorios Sentencias Condenatorias</t>
  </si>
  <si>
    <t>Estimatorios Sentencias Absolutorias</t>
  </si>
  <si>
    <t>Desestimatorios Sentencias Condenatorias</t>
  </si>
  <si>
    <t>Desestimatorios Sentencias Absolutorias</t>
  </si>
  <si>
    <t>Por Otras Causas</t>
  </si>
  <si>
    <t>Porcentaje Estimación Recursos contra Sentencias Condenatorias</t>
  </si>
  <si>
    <t>Porcentaje Estimación Recursos contra Sentencias Absolutorias</t>
  </si>
  <si>
    <t>Procedimientos Jurado</t>
  </si>
  <si>
    <t>RECURSOS (APELACIONES DE SENTENCIAS)</t>
  </si>
  <si>
    <t>Juicios por Deliltos Leves</t>
  </si>
  <si>
    <t>PROCESOS PRIMERA INSTANCIA  Total</t>
  </si>
  <si>
    <t>Sentencias Con imposicion Medidas por delitos VG</t>
  </si>
  <si>
    <t>Sentencias Sin imposicion Medidas por delitos VG</t>
  </si>
  <si>
    <t>TOTAL Sentencias Por delitos VG</t>
  </si>
  <si>
    <t>Sentencias previa conformidad por delito VG</t>
  </si>
  <si>
    <t>Español</t>
  </si>
  <si>
    <t>Extranjero</t>
  </si>
  <si>
    <t>CON IMPOSICIÓN DE MEDIDAS</t>
  </si>
  <si>
    <t>Total Menores Enjuiciados</t>
  </si>
  <si>
    <t>SIN IMPOSICION DE  MEDIDAS</t>
  </si>
  <si>
    <t>Registrados</t>
  </si>
  <si>
    <t>Resueltos</t>
  </si>
  <si>
    <t>Pendientes al finalizar</t>
  </si>
  <si>
    <t>Confirmaciones en Apelación P.Delito</t>
  </si>
  <si>
    <t>Revocaciones en Apelación P.Delito</t>
  </si>
  <si>
    <t>Anulaciones en Apelación P.Delito</t>
  </si>
  <si>
    <t>Porcentaje Confirmaciones P.Delitos</t>
  </si>
  <si>
    <t>% condenados entre los  enjuiciados</t>
  </si>
  <si>
    <t>Evolución</t>
  </si>
  <si>
    <t>Víctimas Españolas menores</t>
  </si>
  <si>
    <t>Víctimas Extranjeras menores</t>
  </si>
  <si>
    <t>2º Trimestre 2022</t>
  </si>
  <si>
    <t>2º trimestre 2021</t>
  </si>
  <si>
    <t>2º trimestre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</si>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</sst>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8"/>
      <color theme="4"/>
      <name val="Calibri"/>
      <family val="2"/>
      <scheme val="minor"/>
    </font>
    <font>
      <b/>
      <sz val="10"/>
      <color theme="4"/>
      <name val="Verdana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3"/>
      <name val="Verdana"/>
      <family val="2"/>
    </font>
    <font>
      <b/>
      <sz val="11"/>
      <color rgb="FF4F81BD"/>
      <name val="Verdana"/>
      <family val="2"/>
    </font>
    <font>
      <b/>
      <sz val="16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/>
      <bottom style="medium">
        <color rgb="FFDCE6F1"/>
      </bottom>
      <diagonal/>
    </border>
    <border>
      <left style="thin">
        <color theme="0"/>
      </left>
      <right/>
      <top/>
      <bottom style="medium">
        <color theme="4" tint="0.79995117038483843"/>
      </bottom>
      <diagonal/>
    </border>
    <border>
      <left/>
      <right style="thin">
        <color theme="0"/>
      </right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7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Fill="1"/>
    <xf numFmtId="0" fontId="0" fillId="6" borderId="0" xfId="0" applyFill="1"/>
    <xf numFmtId="0" fontId="4" fillId="0" borderId="1" xfId="1" applyFont="1" applyBorder="1" applyAlignment="1">
      <alignment horizontal="left" vertical="center" indent="6"/>
    </xf>
    <xf numFmtId="0" fontId="4" fillId="0" borderId="2" xfId="1" applyFont="1" applyBorder="1" applyAlignment="1">
      <alignment horizontal="left" vertical="center" indent="6"/>
    </xf>
    <xf numFmtId="0" fontId="4" fillId="0" borderId="3" xfId="1" applyFont="1" applyBorder="1" applyAlignment="1">
      <alignment horizontal="left" vertical="center" indent="6"/>
    </xf>
    <xf numFmtId="0" fontId="3" fillId="2" borderId="0" xfId="1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104774</xdr:rowOff>
    </xdr:from>
    <xdr:to>
      <xdr:col>18</xdr:col>
      <xdr:colOff>723900</xdr:colOff>
      <xdr:row>7</xdr:row>
      <xdr:rowOff>57149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" y="104774"/>
          <a:ext cx="13668375" cy="13430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informe sobre violencia de género</a:t>
          </a:r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T.S.J.</a:t>
          </a:r>
        </a:p>
      </xdr:txBody>
    </xdr:sp>
    <xdr:clientData/>
  </xdr:twoCellAnchor>
  <xdr:twoCellAnchor editAs="oneCell">
    <xdr:from>
      <xdr:col>1</xdr:col>
      <xdr:colOff>95250</xdr:colOff>
      <xdr:row>0</xdr:row>
      <xdr:rowOff>161924</xdr:rowOff>
    </xdr:from>
    <xdr:to>
      <xdr:col>2</xdr:col>
      <xdr:colOff>243514</xdr:colOff>
      <xdr:row>7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57250" y="161924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19</xdr:col>
      <xdr:colOff>476250</xdr:colOff>
      <xdr:row>1</xdr:row>
      <xdr:rowOff>0</xdr:rowOff>
    </xdr:from>
    <xdr:to>
      <xdr:col>20</xdr:col>
      <xdr:colOff>495300</xdr:colOff>
      <xdr:row>5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190500"/>
          <a:ext cx="8572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Andalucía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8675" y="1076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38200" y="1864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8200" y="2147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38200" y="24317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33375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38200" y="33575625"/>
          <a:ext cx="11534400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Aragón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53</xdr:row>
      <xdr:rowOff>0</xdr:rowOff>
    </xdr:from>
    <xdr:to>
      <xdr:col>10</xdr:col>
      <xdr:colOff>209174</xdr:colOff>
      <xdr:row>54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209175</xdr:colOff>
      <xdr:row>66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10</xdr:col>
      <xdr:colOff>209175</xdr:colOff>
      <xdr:row>82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10</xdr:col>
      <xdr:colOff>209175</xdr:colOff>
      <xdr:row>86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10</xdr:col>
      <xdr:colOff>209175</xdr:colOff>
      <xdr:row>96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10</xdr:col>
      <xdr:colOff>209175</xdr:colOff>
      <xdr:row>108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118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</a:t>
          </a:r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137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Principado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Asturias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Illes Balears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819148</xdr:colOff>
      <xdr:row>25</xdr:row>
      <xdr:rowOff>123825</xdr:rowOff>
    </xdr:from>
    <xdr:to>
      <xdr:col>10</xdr:col>
      <xdr:colOff>190123</xdr:colOff>
      <xdr:row>29</xdr:row>
      <xdr:rowOff>133350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9148" y="59817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28575</xdr:rowOff>
    </xdr:from>
    <xdr:to>
      <xdr:col>10</xdr:col>
      <xdr:colOff>228225</xdr:colOff>
      <xdr:row>39</xdr:row>
      <xdr:rowOff>161850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57250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47624</xdr:colOff>
      <xdr:row>52</xdr:row>
      <xdr:rowOff>57150</xdr:rowOff>
    </xdr:from>
    <xdr:to>
      <xdr:col>10</xdr:col>
      <xdr:colOff>256799</xdr:colOff>
      <xdr:row>54</xdr:row>
      <xdr:rowOff>28575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85824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64</xdr:row>
      <xdr:rowOff>47625</xdr:rowOff>
    </xdr:from>
    <xdr:to>
      <xdr:col>10</xdr:col>
      <xdr:colOff>237750</xdr:colOff>
      <xdr:row>66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66775" y="14935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0</xdr:rowOff>
    </xdr:from>
    <xdr:to>
      <xdr:col>10</xdr:col>
      <xdr:colOff>228225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7250" y="22031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57150</xdr:rowOff>
    </xdr:from>
    <xdr:to>
      <xdr:col>10</xdr:col>
      <xdr:colOff>228225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57250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763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66675</xdr:colOff>
      <xdr:row>161</xdr:row>
      <xdr:rowOff>95250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904875" y="3671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09625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9525</xdr:colOff>
      <xdr:row>185</xdr:row>
      <xdr:rowOff>133350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47725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201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76300" y="45272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28575</xdr:colOff>
      <xdr:row>215</xdr:row>
      <xdr:rowOff>66675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66775" y="48548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57150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38200" y="346805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0</xdr:rowOff>
    </xdr:from>
    <xdr:to>
      <xdr:col>10</xdr:col>
      <xdr:colOff>247273</xdr:colOff>
      <xdr:row>30</xdr:row>
      <xdr:rowOff>9525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76298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800100</xdr:colOff>
      <xdr:row>38</xdr:row>
      <xdr:rowOff>104775</xdr:rowOff>
    </xdr:from>
    <xdr:to>
      <xdr:col>10</xdr:col>
      <xdr:colOff>171075</xdr:colOff>
      <xdr:row>40</xdr:row>
      <xdr:rowOff>76125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00100" y="87915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19050</xdr:rowOff>
    </xdr:from>
    <xdr:to>
      <xdr:col>10</xdr:col>
      <xdr:colOff>247274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76299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63</xdr:row>
      <xdr:rowOff>171450</xdr:rowOff>
    </xdr:from>
    <xdr:to>
      <xdr:col>10</xdr:col>
      <xdr:colOff>199650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28675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Ingresados directamente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93</xdr:row>
      <xdr:rowOff>152400</xdr:rowOff>
    </xdr:from>
    <xdr:to>
      <xdr:col>10</xdr:col>
      <xdr:colOff>209175</xdr:colOff>
      <xdr:row>95</xdr:row>
      <xdr:rowOff>123825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38200" y="22021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0</xdr:rowOff>
    </xdr:from>
    <xdr:to>
      <xdr:col>10</xdr:col>
      <xdr:colOff>190125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19150" y="24869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86677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161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19150" y="36642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76300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19050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47725" y="423195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200</xdr:row>
      <xdr:rowOff>133350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19150" y="4519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214</xdr:row>
      <xdr:rowOff>161925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76300" y="48463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38100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28675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Cantabria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85725</xdr:rowOff>
    </xdr:from>
    <xdr:to>
      <xdr:col>10</xdr:col>
      <xdr:colOff>247273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7629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38100</xdr:rowOff>
    </xdr:from>
    <xdr:to>
      <xdr:col>10</xdr:col>
      <xdr:colOff>237750</xdr:colOff>
      <xdr:row>40</xdr:row>
      <xdr:rowOff>9450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66775" y="87249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819149</xdr:colOff>
      <xdr:row>52</xdr:row>
      <xdr:rowOff>76200</xdr:rowOff>
    </xdr:from>
    <xdr:to>
      <xdr:col>10</xdr:col>
      <xdr:colOff>190124</xdr:colOff>
      <xdr:row>54</xdr:row>
      <xdr:rowOff>47625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19149" y="12096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9525</xdr:rowOff>
    </xdr:from>
    <xdr:to>
      <xdr:col>10</xdr:col>
      <xdr:colOff>209175</xdr:colOff>
      <xdr:row>65</xdr:row>
      <xdr:rowOff>142875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38200" y="1489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76200</xdr:rowOff>
    </xdr:from>
    <xdr:to>
      <xdr:col>10</xdr:col>
      <xdr:colOff>228225</xdr:colOff>
      <xdr:row>96</xdr:row>
      <xdr:rowOff>47625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57250" y="2210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47625</xdr:rowOff>
    </xdr:from>
    <xdr:to>
      <xdr:col>10</xdr:col>
      <xdr:colOff>228225</xdr:colOff>
      <xdr:row>108</xdr:row>
      <xdr:rowOff>19050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8572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847725" y="30851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76200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38200" y="36699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171</xdr:row>
      <xdr:rowOff>228600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809625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95250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57250" y="423957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857250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838200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47625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847725" y="346710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y León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85725</xdr:rowOff>
    </xdr:from>
    <xdr:to>
      <xdr:col>10</xdr:col>
      <xdr:colOff>228223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5724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10</xdr:col>
      <xdr:colOff>209175</xdr:colOff>
      <xdr:row>39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38200" y="86868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38100</xdr:rowOff>
    </xdr:from>
    <xdr:to>
      <xdr:col>10</xdr:col>
      <xdr:colOff>218699</xdr:colOff>
      <xdr:row>54</xdr:row>
      <xdr:rowOff>9525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847724" y="12058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64</xdr:row>
      <xdr:rowOff>28575</xdr:rowOff>
    </xdr:from>
    <xdr:to>
      <xdr:col>10</xdr:col>
      <xdr:colOff>199650</xdr:colOff>
      <xdr:row>66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28675" y="14916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47625</xdr:rowOff>
    </xdr:from>
    <xdr:to>
      <xdr:col>10</xdr:col>
      <xdr:colOff>190125</xdr:colOff>
      <xdr:row>96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1915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106</xdr:row>
      <xdr:rowOff>19050</xdr:rowOff>
    </xdr:from>
    <xdr:to>
      <xdr:col>10</xdr:col>
      <xdr:colOff>218700</xdr:colOff>
      <xdr:row>107</xdr:row>
      <xdr:rowOff>152400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8477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9525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191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47625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47725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866775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38100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87630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28575</xdr:rowOff>
    </xdr:from>
    <xdr:to>
      <xdr:col>10</xdr:col>
      <xdr:colOff>209175</xdr:colOff>
      <xdr:row>191</xdr:row>
      <xdr:rowOff>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838200" y="42814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85725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28575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866775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828675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La Mancha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19050</xdr:rowOff>
    </xdr:from>
    <xdr:to>
      <xdr:col>10</xdr:col>
      <xdr:colOff>228225</xdr:colOff>
      <xdr:row>39</xdr:row>
      <xdr:rowOff>152325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72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819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800100</xdr:colOff>
      <xdr:row>63</xdr:row>
      <xdr:rowOff>171450</xdr:rowOff>
    </xdr:from>
    <xdr:to>
      <xdr:col>10</xdr:col>
      <xdr:colOff>171075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00100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819150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66675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857250" y="36690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876300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66675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857250" y="423672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866775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87630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66675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828675" y="34690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Cataluña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28575</xdr:rowOff>
    </xdr:from>
    <xdr:to>
      <xdr:col>10</xdr:col>
      <xdr:colOff>237748</xdr:colOff>
      <xdr:row>30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866773" y="60483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57150</xdr:colOff>
      <xdr:row>38</xdr:row>
      <xdr:rowOff>9525</xdr:rowOff>
    </xdr:from>
    <xdr:to>
      <xdr:col>10</xdr:col>
      <xdr:colOff>266325</xdr:colOff>
      <xdr:row>39</xdr:row>
      <xdr:rowOff>142800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9535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19050</xdr:rowOff>
    </xdr:from>
    <xdr:to>
      <xdr:col>10</xdr:col>
      <xdr:colOff>218699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84772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85725</xdr:rowOff>
    </xdr:from>
    <xdr:to>
      <xdr:col>10</xdr:col>
      <xdr:colOff>209175</xdr:colOff>
      <xdr:row>66</xdr:row>
      <xdr:rowOff>57150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83820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9525</xdr:colOff>
      <xdr:row>93</xdr:row>
      <xdr:rowOff>123825</xdr:rowOff>
    </xdr:from>
    <xdr:to>
      <xdr:col>10</xdr:col>
      <xdr:colOff>218700</xdr:colOff>
      <xdr:row>95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47725" y="219932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76200</xdr:rowOff>
    </xdr:from>
    <xdr:to>
      <xdr:col>10</xdr:col>
      <xdr:colOff>247275</xdr:colOff>
      <xdr:row>108</xdr:row>
      <xdr:rowOff>47625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76300" y="2494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800100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8001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28575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8382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800100</xdr:colOff>
      <xdr:row>171</xdr:row>
      <xdr:rowOff>133350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800100" y="39309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47625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8382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201</xdr:row>
      <xdr:rowOff>38100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819150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819150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81915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76200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847725" y="346995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Com. Valenciana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838198</xdr:colOff>
      <xdr:row>26</xdr:row>
      <xdr:rowOff>38100</xdr:rowOff>
    </xdr:from>
    <xdr:to>
      <xdr:col>10</xdr:col>
      <xdr:colOff>209173</xdr:colOff>
      <xdr:row>30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38198" y="60579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809625</xdr:colOff>
      <xdr:row>37</xdr:row>
      <xdr:rowOff>152400</xdr:rowOff>
    </xdr:from>
    <xdr:to>
      <xdr:col>10</xdr:col>
      <xdr:colOff>180600</xdr:colOff>
      <xdr:row>39</xdr:row>
      <xdr:rowOff>123750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09625" y="86772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19050</xdr:rowOff>
    </xdr:from>
    <xdr:to>
      <xdr:col>10</xdr:col>
      <xdr:colOff>199649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82867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0</xdr:rowOff>
    </xdr:from>
    <xdr:to>
      <xdr:col>10</xdr:col>
      <xdr:colOff>228225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857250" y="14887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28575</xdr:rowOff>
    </xdr:from>
    <xdr:to>
      <xdr:col>10</xdr:col>
      <xdr:colOff>237750</xdr:colOff>
      <xdr:row>96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866775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9525</xdr:rowOff>
    </xdr:from>
    <xdr:to>
      <xdr:col>10</xdr:col>
      <xdr:colOff>199650</xdr:colOff>
      <xdr:row>107</xdr:row>
      <xdr:rowOff>142875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828675" y="24879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809625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809625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857250" y="36633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38100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847725" y="39462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81915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83820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809625</xdr:colOff>
      <xdr:row>214</xdr:row>
      <xdr:rowOff>152400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809625" y="48453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19050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857250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95250</xdr:rowOff>
    </xdr:from>
    <xdr:to>
      <xdr:col>10</xdr:col>
      <xdr:colOff>237748</xdr:colOff>
      <xdr:row>30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66773" y="61150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47625</xdr:rowOff>
    </xdr:from>
    <xdr:to>
      <xdr:col>10</xdr:col>
      <xdr:colOff>228225</xdr:colOff>
      <xdr:row>40</xdr:row>
      <xdr:rowOff>18975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85725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28575</xdr:rowOff>
    </xdr:from>
    <xdr:to>
      <xdr:col>10</xdr:col>
      <xdr:colOff>199649</xdr:colOff>
      <xdr:row>54</xdr:row>
      <xdr:rowOff>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28674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64</xdr:row>
      <xdr:rowOff>76200</xdr:rowOff>
    </xdr:from>
    <xdr:to>
      <xdr:col>10</xdr:col>
      <xdr:colOff>256800</xdr:colOff>
      <xdr:row>66</xdr:row>
      <xdr:rowOff>47625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885825" y="14963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19050</xdr:rowOff>
    </xdr:from>
    <xdr:to>
      <xdr:col>10</xdr:col>
      <xdr:colOff>237750</xdr:colOff>
      <xdr:row>95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866775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105</xdr:row>
      <xdr:rowOff>152400</xdr:rowOff>
    </xdr:from>
    <xdr:to>
      <xdr:col>10</xdr:col>
      <xdr:colOff>218700</xdr:colOff>
      <xdr:row>107</xdr:row>
      <xdr:rowOff>123825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847725" y="24860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19050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847725" y="3082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38100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847725" y="36661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57150</xdr:colOff>
      <xdr:row>172</xdr:row>
      <xdr:rowOff>47625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895350" y="39471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47625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857250" y="4529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47625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828675" y="48529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150</xdr:row>
      <xdr:rowOff>142875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86677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Extremadura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19050</xdr:rowOff>
    </xdr:from>
    <xdr:to>
      <xdr:col>10</xdr:col>
      <xdr:colOff>228223</xdr:colOff>
      <xdr:row>30</xdr:row>
      <xdr:rowOff>28575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857248" y="60388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9525</xdr:rowOff>
    </xdr:from>
    <xdr:to>
      <xdr:col>10</xdr:col>
      <xdr:colOff>209175</xdr:colOff>
      <xdr:row>39</xdr:row>
      <xdr:rowOff>142800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3820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0</xdr:rowOff>
    </xdr:from>
    <xdr:to>
      <xdr:col>10</xdr:col>
      <xdr:colOff>228224</xdr:colOff>
      <xdr:row>53</xdr:row>
      <xdr:rowOff>133350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85724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63</xdr:row>
      <xdr:rowOff>133350</xdr:rowOff>
    </xdr:from>
    <xdr:to>
      <xdr:col>10</xdr:col>
      <xdr:colOff>247275</xdr:colOff>
      <xdr:row>65</xdr:row>
      <xdr:rowOff>76200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876300" y="1483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19050</xdr:rowOff>
    </xdr:from>
    <xdr:to>
      <xdr:col>10</xdr:col>
      <xdr:colOff>190125</xdr:colOff>
      <xdr:row>95</xdr:row>
      <xdr:rowOff>152400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19150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66675</xdr:rowOff>
    </xdr:from>
    <xdr:to>
      <xdr:col>10</xdr:col>
      <xdr:colOff>256800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885825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83820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857250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838200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133350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838200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66675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847725" y="4531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150</xdr:row>
      <xdr:rowOff>142875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84772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Galicia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85723</xdr:colOff>
      <xdr:row>26</xdr:row>
      <xdr:rowOff>0</xdr:rowOff>
    </xdr:from>
    <xdr:to>
      <xdr:col>10</xdr:col>
      <xdr:colOff>294898</xdr:colOff>
      <xdr:row>30</xdr:row>
      <xdr:rowOff>9525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923923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66675</xdr:rowOff>
    </xdr:from>
    <xdr:to>
      <xdr:col>10</xdr:col>
      <xdr:colOff>209175</xdr:colOff>
      <xdr:row>40</xdr:row>
      <xdr:rowOff>38025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838200" y="87534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57149</xdr:colOff>
      <xdr:row>52</xdr:row>
      <xdr:rowOff>9525</xdr:rowOff>
    </xdr:from>
    <xdr:to>
      <xdr:col>10</xdr:col>
      <xdr:colOff>266324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95349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63</xdr:row>
      <xdr:rowOff>114300</xdr:rowOff>
    </xdr:from>
    <xdr:to>
      <xdr:col>10</xdr:col>
      <xdr:colOff>237750</xdr:colOff>
      <xdr:row>65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66775" y="1481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57150</xdr:rowOff>
    </xdr:from>
    <xdr:to>
      <xdr:col>10</xdr:col>
      <xdr:colOff>228225</xdr:colOff>
      <xdr:row>96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857250" y="22088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28575</xdr:rowOff>
    </xdr:from>
    <xdr:to>
      <xdr:col>10</xdr:col>
      <xdr:colOff>247275</xdr:colOff>
      <xdr:row>108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76300" y="24898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57150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819150" y="3086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160</xdr:row>
      <xdr:rowOff>152400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866775" y="36595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171</xdr:row>
      <xdr:rowOff>228600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857250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81915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200</xdr:row>
      <xdr:rowOff>152400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876300" y="452151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88582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83820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Madrid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19050</xdr:rowOff>
    </xdr:from>
    <xdr:to>
      <xdr:col>10</xdr:col>
      <xdr:colOff>237750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866775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51</xdr:row>
      <xdr:rowOff>142875</xdr:rowOff>
    </xdr:from>
    <xdr:to>
      <xdr:col>10</xdr:col>
      <xdr:colOff>199649</xdr:colOff>
      <xdr:row>53</xdr:row>
      <xdr:rowOff>114300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828674" y="12001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64</xdr:row>
      <xdr:rowOff>85725</xdr:rowOff>
    </xdr:from>
    <xdr:to>
      <xdr:col>10</xdr:col>
      <xdr:colOff>190125</xdr:colOff>
      <xdr:row>66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81915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47625</xdr:rowOff>
    </xdr:from>
    <xdr:to>
      <xdr:col>10</xdr:col>
      <xdr:colOff>209175</xdr:colOff>
      <xdr:row>96</xdr:row>
      <xdr:rowOff>19050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83820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66675</xdr:rowOff>
    </xdr:from>
    <xdr:to>
      <xdr:col>10</xdr:col>
      <xdr:colOff>190125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819150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47725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8763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83820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85725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838200" y="423862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200</xdr:row>
      <xdr:rowOff>123825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838200" y="45186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9525</xdr:colOff>
      <xdr:row>214</xdr:row>
      <xdr:rowOff>104775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847725" y="48406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819150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81915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Murcia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85725</xdr:rowOff>
    </xdr:from>
    <xdr:to>
      <xdr:col>10</xdr:col>
      <xdr:colOff>237748</xdr:colOff>
      <xdr:row>30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66773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819150</xdr:colOff>
      <xdr:row>38</xdr:row>
      <xdr:rowOff>19050</xdr:rowOff>
    </xdr:from>
    <xdr:to>
      <xdr:col>10</xdr:col>
      <xdr:colOff>190125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191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28575</xdr:rowOff>
    </xdr:from>
    <xdr:to>
      <xdr:col>10</xdr:col>
      <xdr:colOff>247274</xdr:colOff>
      <xdr:row>54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76299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19050</xdr:rowOff>
    </xdr:from>
    <xdr:to>
      <xdr:col>10</xdr:col>
      <xdr:colOff>209175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3820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19050</xdr:rowOff>
    </xdr:from>
    <xdr:to>
      <xdr:col>10</xdr:col>
      <xdr:colOff>256800</xdr:colOff>
      <xdr:row>107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858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47625</xdr:colOff>
      <xdr:row>136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8582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6300" y="36623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5725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9525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66775" y="45253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38200" y="4851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38200" y="346233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Foral de Navarra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47625</xdr:rowOff>
    </xdr:from>
    <xdr:to>
      <xdr:col>10</xdr:col>
      <xdr:colOff>237748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86677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47625</xdr:rowOff>
    </xdr:from>
    <xdr:to>
      <xdr:col>10</xdr:col>
      <xdr:colOff>209175</xdr:colOff>
      <xdr:row>40</xdr:row>
      <xdr:rowOff>18975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3820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9525</xdr:rowOff>
    </xdr:from>
    <xdr:to>
      <xdr:col>10</xdr:col>
      <xdr:colOff>199649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828674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19050</xdr:rowOff>
    </xdr:from>
    <xdr:to>
      <xdr:col>10</xdr:col>
      <xdr:colOff>228225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85725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28575</xdr:rowOff>
    </xdr:from>
    <xdr:to>
      <xdr:col>10</xdr:col>
      <xdr:colOff>209175</xdr:colOff>
      <xdr:row>96</xdr:row>
      <xdr:rowOff>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38200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8572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847725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847725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847725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38100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847725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150</xdr:row>
      <xdr:rowOff>171450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838200" y="346138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Pais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Vasco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47625</xdr:rowOff>
    </xdr:from>
    <xdr:to>
      <xdr:col>10</xdr:col>
      <xdr:colOff>218698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4772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38</xdr:row>
      <xdr:rowOff>28575</xdr:rowOff>
    </xdr:from>
    <xdr:to>
      <xdr:col>10</xdr:col>
      <xdr:colOff>218700</xdr:colOff>
      <xdr:row>39</xdr:row>
      <xdr:rowOff>161850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47725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57150</xdr:rowOff>
    </xdr:from>
    <xdr:to>
      <xdr:col>10</xdr:col>
      <xdr:colOff>228224</xdr:colOff>
      <xdr:row>54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857249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63</xdr:row>
      <xdr:rowOff>142875</xdr:rowOff>
    </xdr:from>
    <xdr:to>
      <xdr:col>10</xdr:col>
      <xdr:colOff>256800</xdr:colOff>
      <xdr:row>65</xdr:row>
      <xdr:rowOff>85725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885825" y="14839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47625</xdr:colOff>
      <xdr:row>93</xdr:row>
      <xdr:rowOff>133350</xdr:rowOff>
    </xdr:from>
    <xdr:to>
      <xdr:col>10</xdr:col>
      <xdr:colOff>256800</xdr:colOff>
      <xdr:row>95</xdr:row>
      <xdr:rowOff>104775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885825" y="22002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57150</xdr:colOff>
      <xdr:row>106</xdr:row>
      <xdr:rowOff>47625</xdr:rowOff>
    </xdr:from>
    <xdr:to>
      <xdr:col>10</xdr:col>
      <xdr:colOff>266325</xdr:colOff>
      <xdr:row>108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8953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135</xdr:row>
      <xdr:rowOff>142875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857250" y="30784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160</xdr:row>
      <xdr:rowOff>171450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876300" y="36614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200025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866775" y="39376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47625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8763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847725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214</xdr:row>
      <xdr:rowOff>171450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885825" y="48472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151</xdr:row>
      <xdr:rowOff>9525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866775" y="346329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 Rioja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tabSelected="1" workbookViewId="0"/>
  </sheetViews>
  <sheetFormatPr baseColWidth="10" defaultRowHeight="15" x14ac:dyDescent="0.25"/>
  <cols>
    <col min="1" max="21" width="11" style="1"/>
    <col min="22" max="22" width="7.5" style="1" customWidth="1"/>
    <col min="23" max="16384" width="11" style="1"/>
  </cols>
  <sheetData>
    <row r="2" spans="2:19" ht="15.75" x14ac:dyDescent="0.25">
      <c r="C2" s="2"/>
    </row>
    <row r="3" spans="2:19" ht="15.75" x14ac:dyDescent="0.25">
      <c r="C3" s="2"/>
    </row>
    <row r="4" spans="2:19" ht="15.75" x14ac:dyDescent="0.25">
      <c r="C4" s="2"/>
    </row>
    <row r="5" spans="2:19" ht="15.75" x14ac:dyDescent="0.25">
      <c r="C5" s="2"/>
    </row>
    <row r="6" spans="2:19" ht="15.75" x14ac:dyDescent="0.25">
      <c r="C6" s="2"/>
    </row>
    <row r="7" spans="2:19" ht="15.75" x14ac:dyDescent="0.25">
      <c r="C7" s="2"/>
    </row>
    <row r="8" spans="2:19" ht="15.75" x14ac:dyDescent="0.25">
      <c r="C8" s="2"/>
    </row>
    <row r="9" spans="2:19" ht="18.75" customHeight="1" x14ac:dyDescent="0.25">
      <c r="B9" s="27" t="s">
        <v>102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3" spans="2:19" ht="15.75" thickBot="1" x14ac:dyDescent="0.3"/>
    <row r="14" spans="2:19" s="3" customFormat="1" ht="30" customHeight="1" thickTop="1" thickBot="1" x14ac:dyDescent="0.25">
      <c r="C14" s="24" t="s">
        <v>0</v>
      </c>
      <c r="D14" s="25"/>
      <c r="E14" s="25"/>
      <c r="F14" s="25"/>
      <c r="G14" s="25"/>
      <c r="H14" s="26"/>
      <c r="L14" s="24" t="s">
        <v>1</v>
      </c>
      <c r="M14" s="25"/>
      <c r="N14" s="25"/>
      <c r="O14" s="25"/>
      <c r="P14" s="25"/>
      <c r="Q14" s="26"/>
    </row>
    <row r="15" spans="2:19" s="3" customFormat="1" ht="15" customHeight="1" thickTop="1" thickBot="1" x14ac:dyDescent="0.3">
      <c r="C15" s="1"/>
      <c r="D15" s="1"/>
      <c r="E15" s="1"/>
      <c r="L15" s="1"/>
      <c r="M15" s="1"/>
    </row>
    <row r="16" spans="2:19" s="3" customFormat="1" ht="30" customHeight="1" thickTop="1" thickBot="1" x14ac:dyDescent="0.25">
      <c r="C16" s="24" t="s">
        <v>2</v>
      </c>
      <c r="D16" s="25"/>
      <c r="E16" s="25"/>
      <c r="F16" s="25"/>
      <c r="G16" s="25"/>
      <c r="H16" s="26"/>
      <c r="L16" s="24" t="s">
        <v>3</v>
      </c>
      <c r="M16" s="25"/>
      <c r="N16" s="25"/>
      <c r="O16" s="25"/>
      <c r="P16" s="25"/>
      <c r="Q16" s="26"/>
    </row>
    <row r="17" spans="3:20" s="3" customFormat="1" ht="15" customHeight="1" thickTop="1" thickBot="1" x14ac:dyDescent="0.3">
      <c r="D17" s="1"/>
      <c r="E17" s="1"/>
      <c r="M17" s="1"/>
    </row>
    <row r="18" spans="3:20" s="3" customFormat="1" ht="30" customHeight="1" thickTop="1" thickBot="1" x14ac:dyDescent="0.25">
      <c r="C18" s="24" t="s">
        <v>4</v>
      </c>
      <c r="D18" s="25"/>
      <c r="E18" s="25"/>
      <c r="F18" s="25"/>
      <c r="G18" s="25"/>
      <c r="H18" s="26"/>
      <c r="L18" s="24" t="s">
        <v>5</v>
      </c>
      <c r="M18" s="25"/>
      <c r="N18" s="25"/>
      <c r="O18" s="25"/>
      <c r="P18" s="25"/>
      <c r="Q18" s="26"/>
    </row>
    <row r="19" spans="3:20" s="3" customFormat="1" ht="15" customHeight="1" thickTop="1" thickBot="1" x14ac:dyDescent="0.3">
      <c r="D19" s="1"/>
      <c r="E19" s="1"/>
      <c r="M19" s="1"/>
    </row>
    <row r="20" spans="3:20" s="3" customFormat="1" ht="30" customHeight="1" thickTop="1" thickBot="1" x14ac:dyDescent="0.25">
      <c r="C20" s="24" t="s">
        <v>6</v>
      </c>
      <c r="D20" s="25"/>
      <c r="E20" s="25"/>
      <c r="F20" s="25"/>
      <c r="G20" s="25"/>
      <c r="H20" s="26"/>
      <c r="L20" s="24" t="s">
        <v>7</v>
      </c>
      <c r="M20" s="25"/>
      <c r="N20" s="25"/>
      <c r="O20" s="25"/>
      <c r="P20" s="25"/>
      <c r="Q20" s="26"/>
    </row>
    <row r="21" spans="3:20" s="3" customFormat="1" ht="15" customHeight="1" thickTop="1" thickBot="1" x14ac:dyDescent="0.3">
      <c r="C21" s="1"/>
      <c r="D21" s="1"/>
      <c r="E21" s="1"/>
      <c r="M21" s="1"/>
      <c r="T21" s="1"/>
    </row>
    <row r="22" spans="3:20" s="3" customFormat="1" ht="30" customHeight="1" thickTop="1" thickBot="1" x14ac:dyDescent="0.25">
      <c r="C22" s="24" t="s">
        <v>8</v>
      </c>
      <c r="D22" s="25"/>
      <c r="E22" s="25"/>
      <c r="F22" s="25"/>
      <c r="G22" s="25"/>
      <c r="H22" s="26"/>
      <c r="L22" s="24" t="s">
        <v>9</v>
      </c>
      <c r="M22" s="25"/>
      <c r="N22" s="25"/>
      <c r="O22" s="25"/>
      <c r="P22" s="25"/>
      <c r="Q22" s="26"/>
    </row>
    <row r="23" spans="3:20" s="3" customFormat="1" ht="15" customHeight="1" thickTop="1" thickBot="1" x14ac:dyDescent="0.3">
      <c r="C23" s="1"/>
      <c r="D23" s="1"/>
      <c r="E23" s="1"/>
    </row>
    <row r="24" spans="3:20" s="3" customFormat="1" ht="30" customHeight="1" thickTop="1" thickBot="1" x14ac:dyDescent="0.25">
      <c r="C24" s="24" t="s">
        <v>10</v>
      </c>
      <c r="D24" s="25"/>
      <c r="E24" s="25"/>
      <c r="F24" s="25"/>
      <c r="G24" s="25"/>
      <c r="H24" s="26"/>
      <c r="L24" s="24" t="s">
        <v>11</v>
      </c>
      <c r="M24" s="25"/>
      <c r="N24" s="25"/>
      <c r="O24" s="25"/>
      <c r="P24" s="25"/>
      <c r="Q24" s="26"/>
    </row>
    <row r="25" spans="3:20" s="3" customFormat="1" ht="15" customHeight="1" thickTop="1" thickBot="1" x14ac:dyDescent="0.3">
      <c r="C25" s="1"/>
      <c r="D25" s="1"/>
      <c r="E25" s="1"/>
    </row>
    <row r="26" spans="3:20" s="3" customFormat="1" ht="30" customHeight="1" thickTop="1" thickBot="1" x14ac:dyDescent="0.25">
      <c r="C26" s="24" t="s">
        <v>12</v>
      </c>
      <c r="D26" s="25"/>
      <c r="E26" s="25"/>
      <c r="F26" s="25"/>
      <c r="G26" s="25"/>
      <c r="H26" s="26"/>
      <c r="L26" s="24" t="s">
        <v>13</v>
      </c>
      <c r="M26" s="25"/>
      <c r="N26" s="25"/>
      <c r="O26" s="25"/>
      <c r="P26" s="25"/>
      <c r="Q26" s="26"/>
    </row>
    <row r="27" spans="3:20" s="3" customFormat="1" ht="15" customHeight="1" thickTop="1" thickBot="1" x14ac:dyDescent="0.3">
      <c r="C27" s="1"/>
      <c r="D27" s="1"/>
      <c r="E27" s="1"/>
    </row>
    <row r="28" spans="3:20" s="3" customFormat="1" ht="30" customHeight="1" thickTop="1" thickBot="1" x14ac:dyDescent="0.25">
      <c r="C28" s="24" t="s">
        <v>14</v>
      </c>
      <c r="D28" s="25"/>
      <c r="E28" s="25"/>
      <c r="F28" s="25"/>
      <c r="G28" s="25"/>
      <c r="H28" s="26"/>
      <c r="L28" s="24" t="s">
        <v>15</v>
      </c>
      <c r="M28" s="25"/>
      <c r="N28" s="25"/>
      <c r="O28" s="25"/>
      <c r="P28" s="25"/>
      <c r="Q28" s="26"/>
    </row>
    <row r="29" spans="3:20" s="3" customFormat="1" ht="15" customHeight="1" thickTop="1" thickBot="1" x14ac:dyDescent="0.3">
      <c r="C29" s="1"/>
      <c r="D29" s="1"/>
      <c r="E29" s="1"/>
    </row>
    <row r="30" spans="3:20" s="3" customFormat="1" ht="30" customHeight="1" thickTop="1" thickBot="1" x14ac:dyDescent="0.25">
      <c r="C30" s="24" t="s">
        <v>16</v>
      </c>
      <c r="D30" s="25"/>
      <c r="E30" s="25"/>
      <c r="F30" s="25"/>
      <c r="G30" s="25"/>
      <c r="H30" s="26"/>
    </row>
    <row r="31" spans="3:20" s="3" customFormat="1" ht="15" customHeight="1" thickTop="1" x14ac:dyDescent="0.25">
      <c r="C31" s="1"/>
      <c r="D31" s="1"/>
      <c r="E31" s="1"/>
    </row>
    <row r="32" spans="3:20" s="3" customFormat="1" x14ac:dyDescent="0.25">
      <c r="D32" s="1"/>
      <c r="E32" s="1"/>
    </row>
    <row r="33" spans="5:5" s="3" customFormat="1" x14ac:dyDescent="0.25">
      <c r="E33" s="1"/>
    </row>
    <row r="34" spans="5:5" s="3" customFormat="1" x14ac:dyDescent="0.25">
      <c r="E34" s="1"/>
    </row>
    <row r="35" spans="5:5" s="3" customFormat="1" x14ac:dyDescent="0.25">
      <c r="E35" s="1"/>
    </row>
    <row r="36" spans="5:5" s="3" customFormat="1" x14ac:dyDescent="0.25">
      <c r="E36" s="1"/>
    </row>
    <row r="37" spans="5:5" s="3" customFormat="1" x14ac:dyDescent="0.25">
      <c r="E37" s="1"/>
    </row>
    <row r="38" spans="5:5" s="3" customFormat="1" x14ac:dyDescent="0.25">
      <c r="E38" s="1"/>
    </row>
  </sheetData>
  <mergeCells count="18">
    <mergeCell ref="C18:H18"/>
    <mergeCell ref="L18:Q18"/>
    <mergeCell ref="B9:S9"/>
    <mergeCell ref="C14:H14"/>
    <mergeCell ref="L14:Q14"/>
    <mergeCell ref="C16:H16"/>
    <mergeCell ref="L16:Q16"/>
    <mergeCell ref="C20:H20"/>
    <mergeCell ref="L20:Q20"/>
    <mergeCell ref="C22:H22"/>
    <mergeCell ref="L22:Q22"/>
    <mergeCell ref="C24:H24"/>
    <mergeCell ref="L24:Q24"/>
    <mergeCell ref="C26:H26"/>
    <mergeCell ref="L26:Q26"/>
    <mergeCell ref="C28:H28"/>
    <mergeCell ref="L28:Q28"/>
    <mergeCell ref="C30:H30"/>
  </mergeCells>
  <hyperlinks>
    <hyperlink ref="C14:H14" location="Andalucía!A1" display="Andalucía" xr:uid="{00000000-0004-0000-0000-000000000000}"/>
    <hyperlink ref="C16:H16" location="Aragón!A1" display="Aragón" xr:uid="{00000000-0004-0000-0000-000001000000}"/>
    <hyperlink ref="C18:H18" location="Asturias!A1" display="Principado de Asturias" xr:uid="{00000000-0004-0000-0000-000002000000}"/>
    <hyperlink ref="C20:H20" location="'Illes Balears'!A1" display="Balears, Illes" xr:uid="{00000000-0004-0000-0000-000003000000}"/>
    <hyperlink ref="C22:H22" location="Canarias!A1" display="Canarias" xr:uid="{00000000-0004-0000-0000-000004000000}"/>
    <hyperlink ref="C24:H24" location="Cantabria!A1" display="Cantabria" xr:uid="{00000000-0004-0000-0000-000005000000}"/>
    <hyperlink ref="C26:H26" location="'Castilla y León'!A1" display="Castilla y León" xr:uid="{00000000-0004-0000-0000-000006000000}"/>
    <hyperlink ref="C28:H28" location="'Castilla La Mancha'!A1" display="Castilla - La Mancha" xr:uid="{00000000-0004-0000-0000-000007000000}"/>
    <hyperlink ref="C30:H30" location="Cataluña!A1" display="Cataluña" xr:uid="{00000000-0004-0000-0000-000008000000}"/>
    <hyperlink ref="L14:Q14" location="'Com. Valenciana'!A1" display="Com. Valenciana" xr:uid="{00000000-0004-0000-0000-000009000000}"/>
    <hyperlink ref="L16:Q16" location="Extremadura!A1" display="Extremadura" xr:uid="{00000000-0004-0000-0000-00000A000000}"/>
    <hyperlink ref="L18:Q18" location="Galicia!A1" display="Galicia" xr:uid="{00000000-0004-0000-0000-00000B000000}"/>
    <hyperlink ref="L20:Q20" location="'Com. Madrid'!A1" display="Madrid, Comunidad de" xr:uid="{00000000-0004-0000-0000-00000C000000}"/>
    <hyperlink ref="L22:Q22" location="'Región de Murcia'!A1" display="Murcia, Región de" xr:uid="{00000000-0004-0000-0000-00000D000000}"/>
    <hyperlink ref="L24:Q24" location="Navarra!A1" display="Navarra, Comunidad Foral de" xr:uid="{00000000-0004-0000-0000-00000E000000}"/>
    <hyperlink ref="L26:Q26" location="'Pais Vasco'!A1" display="País Vasco" xr:uid="{00000000-0004-0000-0000-00000F000000}"/>
    <hyperlink ref="L28:Q28" location="'La Rioja'!A1" display="Rioja, La" xr:uid="{00000000-0004-0000-0000-000010000000}"/>
  </hyperlink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1" spans="2:5" ht="27" customHeight="1" x14ac:dyDescent="0.2">
      <c r="B11" s="20" t="str">
        <f>Portada!B9</f>
        <v>2º Trimestre 2022</v>
      </c>
    </row>
    <row r="13" spans="2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2:5" ht="20.100000000000001" customHeight="1" thickBot="1" x14ac:dyDescent="0.25">
      <c r="B14" s="4" t="s">
        <v>22</v>
      </c>
      <c r="C14" s="5">
        <v>8476</v>
      </c>
      <c r="D14" s="5">
        <v>9423</v>
      </c>
      <c r="E14" s="6">
        <f>IF(C14&gt;0,(D14-C14)/C14)</f>
        <v>0.11172722982538934</v>
      </c>
    </row>
    <row r="15" spans="2:5" ht="20.100000000000001" customHeight="1" thickBot="1" x14ac:dyDescent="0.25">
      <c r="B15" s="4" t="s">
        <v>17</v>
      </c>
      <c r="C15" s="5">
        <v>8376</v>
      </c>
      <c r="D15" s="5">
        <v>9372</v>
      </c>
      <c r="E15" s="6">
        <f t="shared" ref="E15:E25" si="0">IF(C15&gt;0,(D15-C15)/C15)</f>
        <v>0.11891117478510028</v>
      </c>
    </row>
    <row r="16" spans="2:5" ht="20.100000000000001" customHeight="1" thickBot="1" x14ac:dyDescent="0.25">
      <c r="B16" s="4" t="s">
        <v>18</v>
      </c>
      <c r="C16" s="5">
        <v>6401</v>
      </c>
      <c r="D16" s="5">
        <v>7082</v>
      </c>
      <c r="E16" s="6">
        <f t="shared" si="0"/>
        <v>0.10638962662084049</v>
      </c>
    </row>
    <row r="17" spans="2:5" ht="20.100000000000001" customHeight="1" thickBot="1" x14ac:dyDescent="0.25">
      <c r="B17" s="4" t="s">
        <v>19</v>
      </c>
      <c r="C17" s="5">
        <v>1975</v>
      </c>
      <c r="D17" s="5">
        <v>2290</v>
      </c>
      <c r="E17" s="6">
        <f t="shared" si="0"/>
        <v>0.15949367088607594</v>
      </c>
    </row>
    <row r="18" spans="2:5" ht="20.100000000000001" customHeight="1" thickBot="1" x14ac:dyDescent="0.25">
      <c r="B18" s="4" t="s">
        <v>100</v>
      </c>
      <c r="C18" s="5">
        <v>29</v>
      </c>
      <c r="D18" s="5">
        <v>19</v>
      </c>
      <c r="E18" s="6">
        <f>IF(C18=0,"-",(D18-C18)/C18)</f>
        <v>-0.34482758620689657</v>
      </c>
    </row>
    <row r="19" spans="2:5" ht="20.100000000000001" customHeight="1" thickBot="1" x14ac:dyDescent="0.25">
      <c r="B19" s="4" t="s">
        <v>101</v>
      </c>
      <c r="C19" s="5">
        <v>5</v>
      </c>
      <c r="D19" s="5">
        <v>1</v>
      </c>
      <c r="E19" s="6">
        <f>IF(C19=0,"-",(D19-C19)/C19)</f>
        <v>-0.8</v>
      </c>
    </row>
    <row r="20" spans="2:5" ht="20.100000000000001" customHeight="1" thickBot="1" x14ac:dyDescent="0.25">
      <c r="B20" s="4" t="s">
        <v>20</v>
      </c>
      <c r="C20" s="6">
        <f>C17/C15</f>
        <v>0.23579274116523399</v>
      </c>
      <c r="D20" s="6">
        <f>D17/D15</f>
        <v>0.24434485702091335</v>
      </c>
      <c r="E20" s="6">
        <f t="shared" si="0"/>
        <v>3.6269631598567248E-2</v>
      </c>
    </row>
    <row r="21" spans="2:5" ht="30" customHeight="1" thickBot="1" x14ac:dyDescent="0.25">
      <c r="B21" s="4" t="s">
        <v>23</v>
      </c>
      <c r="C21" s="5">
        <v>485</v>
      </c>
      <c r="D21" s="5">
        <v>369</v>
      </c>
      <c r="E21" s="6">
        <f t="shared" si="0"/>
        <v>-0.23917525773195877</v>
      </c>
    </row>
    <row r="22" spans="2:5" ht="20.100000000000001" customHeight="1" thickBot="1" x14ac:dyDescent="0.25">
      <c r="B22" s="4" t="s">
        <v>24</v>
      </c>
      <c r="C22" s="5">
        <v>336</v>
      </c>
      <c r="D22" s="5">
        <v>270</v>
      </c>
      <c r="E22" s="6">
        <f t="shared" si="0"/>
        <v>-0.19642857142857142</v>
      </c>
    </row>
    <row r="23" spans="2:5" ht="20.100000000000001" customHeight="1" thickBot="1" x14ac:dyDescent="0.25">
      <c r="B23" s="4" t="s">
        <v>25</v>
      </c>
      <c r="C23" s="5">
        <v>149</v>
      </c>
      <c r="D23" s="5">
        <v>99</v>
      </c>
      <c r="E23" s="6">
        <f t="shared" si="0"/>
        <v>-0.33557046979865773</v>
      </c>
    </row>
    <row r="24" spans="2:5" ht="20.100000000000001" customHeight="1" thickBot="1" x14ac:dyDescent="0.25">
      <c r="B24" s="4" t="s">
        <v>21</v>
      </c>
      <c r="C24" s="6">
        <f>C23/C21</f>
        <v>0.30721649484536084</v>
      </c>
      <c r="D24" s="6">
        <f t="shared" ref="D24" si="1">D23/D21</f>
        <v>0.26829268292682928</v>
      </c>
      <c r="E24" s="6">
        <f t="shared" si="0"/>
        <v>-0.1266983139630054</v>
      </c>
    </row>
    <row r="25" spans="2:5" ht="20.100000000000001" customHeight="1" thickBot="1" x14ac:dyDescent="0.25">
      <c r="B25" s="7" t="s">
        <v>26</v>
      </c>
      <c r="C25" s="6">
        <v>0.19110045892857347</v>
      </c>
      <c r="D25" s="6">
        <v>0.21336611685961138</v>
      </c>
      <c r="E25" s="6">
        <f t="shared" si="0"/>
        <v>0.11651284385120193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2125</v>
      </c>
      <c r="D34" s="5">
        <v>2194</v>
      </c>
      <c r="E34" s="6">
        <f>IF(C34&gt;0,(D34-C34)/C34)</f>
        <v>3.2470588235294119E-2</v>
      </c>
    </row>
    <row r="35" spans="2:5" ht="20.100000000000001" customHeight="1" thickBot="1" x14ac:dyDescent="0.25">
      <c r="B35" s="4" t="s">
        <v>29</v>
      </c>
      <c r="C35" s="5">
        <v>5</v>
      </c>
      <c r="D35" s="5">
        <v>15</v>
      </c>
      <c r="E35" s="6">
        <f t="shared" ref="E35:E37" si="2">IF(C35&gt;0,(D35-C35)/C35)</f>
        <v>2</v>
      </c>
    </row>
    <row r="36" spans="2:5" ht="20.100000000000001" customHeight="1" thickBot="1" x14ac:dyDescent="0.25">
      <c r="B36" s="4" t="s">
        <v>28</v>
      </c>
      <c r="C36" s="5">
        <v>1785</v>
      </c>
      <c r="D36" s="5">
        <v>1698</v>
      </c>
      <c r="E36" s="6">
        <f t="shared" si="2"/>
        <v>-4.8739495798319328E-2</v>
      </c>
    </row>
    <row r="37" spans="2:5" ht="20.100000000000001" customHeight="1" thickBot="1" x14ac:dyDescent="0.25">
      <c r="B37" s="4" t="s">
        <v>30</v>
      </c>
      <c r="C37" s="5">
        <v>335</v>
      </c>
      <c r="D37" s="5">
        <v>481</v>
      </c>
      <c r="E37" s="6">
        <f t="shared" si="2"/>
        <v>0.43582089552238806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1303</v>
      </c>
      <c r="D44" s="5">
        <v>1184</v>
      </c>
      <c r="E44" s="6">
        <f>IF(C44&gt;0,(D44-C44)/C44)</f>
        <v>-9.1327705295471989E-2</v>
      </c>
    </row>
    <row r="45" spans="2:5" ht="20.100000000000001" customHeight="1" thickBot="1" x14ac:dyDescent="0.25">
      <c r="B45" s="4" t="s">
        <v>34</v>
      </c>
      <c r="C45" s="5">
        <v>170</v>
      </c>
      <c r="D45" s="5">
        <v>159</v>
      </c>
      <c r="E45" s="6">
        <f t="shared" ref="E45:E51" si="3">IF(C45&gt;0,(D45-C45)/C45)</f>
        <v>-6.4705882352941183E-2</v>
      </c>
    </row>
    <row r="46" spans="2:5" ht="20.100000000000001" customHeight="1" thickBot="1" x14ac:dyDescent="0.25">
      <c r="B46" s="4" t="s">
        <v>31</v>
      </c>
      <c r="C46" s="5">
        <v>274</v>
      </c>
      <c r="D46" s="5">
        <v>210</v>
      </c>
      <c r="E46" s="6">
        <f t="shared" si="3"/>
        <v>-0.23357664233576642</v>
      </c>
    </row>
    <row r="47" spans="2:5" ht="20.100000000000001" customHeight="1" thickBot="1" x14ac:dyDescent="0.25">
      <c r="B47" s="4" t="s">
        <v>32</v>
      </c>
      <c r="C47" s="5">
        <v>2590</v>
      </c>
      <c r="D47" s="5">
        <v>2945</v>
      </c>
      <c r="E47" s="6">
        <f t="shared" si="3"/>
        <v>0.13706563706563707</v>
      </c>
    </row>
    <row r="48" spans="2:5" ht="20.100000000000001" customHeight="1" thickBot="1" x14ac:dyDescent="0.25">
      <c r="B48" s="4" t="s">
        <v>35</v>
      </c>
      <c r="C48" s="5">
        <v>1814</v>
      </c>
      <c r="D48" s="5">
        <v>1905</v>
      </c>
      <c r="E48" s="6">
        <f t="shared" si="3"/>
        <v>5.0165380374862185E-2</v>
      </c>
    </row>
    <row r="49" spans="2:5" ht="20.100000000000001" customHeight="1" thickBot="1" x14ac:dyDescent="0.25">
      <c r="B49" s="4" t="s">
        <v>67</v>
      </c>
      <c r="C49" s="5">
        <v>1636</v>
      </c>
      <c r="D49" s="5">
        <v>1955</v>
      </c>
      <c r="E49" s="6">
        <f t="shared" si="3"/>
        <v>0.19498777506112469</v>
      </c>
    </row>
    <row r="50" spans="2:5" ht="20.100000000000001" customHeight="1" collapsed="1" thickBot="1" x14ac:dyDescent="0.25">
      <c r="B50" s="4" t="s">
        <v>36</v>
      </c>
      <c r="C50" s="6">
        <f>C44/(C44+C45)</f>
        <v>0.88458927359131023</v>
      </c>
      <c r="D50" s="6">
        <f>D44/(D44+D45)</f>
        <v>0.88160833953834694</v>
      </c>
      <c r="E50" s="6">
        <f t="shared" si="3"/>
        <v>-3.3698510053836745E-3</v>
      </c>
    </row>
    <row r="51" spans="2:5" ht="20.100000000000001" customHeight="1" thickBot="1" x14ac:dyDescent="0.25">
      <c r="B51" s="4" t="s">
        <v>37</v>
      </c>
      <c r="C51" s="6">
        <f>C47/(C46+C47)</f>
        <v>0.90432960893854752</v>
      </c>
      <c r="D51" s="6">
        <f>D47/(D46+D47)</f>
        <v>0.93343898573692552</v>
      </c>
      <c r="E51" s="6">
        <f t="shared" si="3"/>
        <v>3.2188901602530726E-2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1479</v>
      </c>
      <c r="D58" s="5">
        <v>1347</v>
      </c>
      <c r="E58" s="6">
        <f>IF(C58&gt;0,(D58-C58)/C58)</f>
        <v>-8.9249492900608518E-2</v>
      </c>
    </row>
    <row r="59" spans="2:5" ht="20.100000000000001" customHeight="1" thickBot="1" x14ac:dyDescent="0.25">
      <c r="B59" s="4" t="s">
        <v>41</v>
      </c>
      <c r="C59" s="5">
        <v>1017</v>
      </c>
      <c r="D59" s="5">
        <v>926</v>
      </c>
      <c r="E59" s="6">
        <f t="shared" ref="E59:E63" si="4">IF(C59&gt;0,(D59-C59)/C59)</f>
        <v>-8.9478859390363819E-2</v>
      </c>
    </row>
    <row r="60" spans="2:5" ht="20.100000000000001" customHeight="1" thickBot="1" x14ac:dyDescent="0.25">
      <c r="B60" s="4" t="s">
        <v>42</v>
      </c>
      <c r="C60" s="5">
        <v>291</v>
      </c>
      <c r="D60" s="5">
        <v>259</v>
      </c>
      <c r="E60" s="6">
        <f t="shared" si="4"/>
        <v>-0.10996563573883161</v>
      </c>
    </row>
    <row r="61" spans="2:5" ht="20.100000000000001" customHeight="1" collapsed="1" thickBot="1" x14ac:dyDescent="0.25">
      <c r="B61" s="4" t="s">
        <v>98</v>
      </c>
      <c r="C61" s="6">
        <f>(C59+C60)/C58</f>
        <v>0.88438133874239355</v>
      </c>
      <c r="D61" s="6">
        <f>(D59+D60)/D58</f>
        <v>0.87973273942093544</v>
      </c>
      <c r="E61" s="6">
        <f t="shared" si="4"/>
        <v>-5.2563290492634168E-3</v>
      </c>
    </row>
    <row r="62" spans="2:5" ht="20.100000000000001" customHeight="1" thickBot="1" x14ac:dyDescent="0.25">
      <c r="B62" s="4" t="s">
        <v>39</v>
      </c>
      <c r="C62" s="6">
        <v>0.86774744027303752</v>
      </c>
      <c r="D62" s="6">
        <v>0.86380597014925375</v>
      </c>
      <c r="E62" s="6">
        <f t="shared" si="4"/>
        <v>-4.5421858260320264E-3</v>
      </c>
    </row>
    <row r="63" spans="2:5" ht="20.100000000000001" customHeight="1" thickBot="1" x14ac:dyDescent="0.25">
      <c r="B63" s="4" t="s">
        <v>40</v>
      </c>
      <c r="C63" s="6">
        <v>0.94788273615635177</v>
      </c>
      <c r="D63" s="6">
        <v>0.94181818181818178</v>
      </c>
      <c r="E63" s="6">
        <f t="shared" si="4"/>
        <v>-6.3980006248047679E-3</v>
      </c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9487</v>
      </c>
      <c r="D70" s="5">
        <v>10724</v>
      </c>
      <c r="E70" s="6">
        <f t="shared" ref="E70:E75" si="5">IF(C70&gt;0,(D70-C70)/C70)</f>
        <v>0.13038895330452197</v>
      </c>
    </row>
    <row r="71" spans="2:10" ht="20.100000000000001" customHeight="1" thickBot="1" x14ac:dyDescent="0.25">
      <c r="B71" s="4" t="s">
        <v>45</v>
      </c>
      <c r="C71" s="5">
        <v>2823</v>
      </c>
      <c r="D71" s="5">
        <v>3190</v>
      </c>
      <c r="E71" s="6">
        <f t="shared" si="5"/>
        <v>0.13000354233085371</v>
      </c>
    </row>
    <row r="72" spans="2:10" ht="20.100000000000001" customHeight="1" thickBot="1" x14ac:dyDescent="0.25">
      <c r="B72" s="4" t="s">
        <v>43</v>
      </c>
      <c r="C72" s="5">
        <v>7</v>
      </c>
      <c r="D72" s="5">
        <v>17</v>
      </c>
      <c r="E72" s="6">
        <f t="shared" si="5"/>
        <v>1.4285714285714286</v>
      </c>
    </row>
    <row r="73" spans="2:10" ht="20.100000000000001" customHeight="1" thickBot="1" x14ac:dyDescent="0.25">
      <c r="B73" s="4" t="s">
        <v>46</v>
      </c>
      <c r="C73" s="5">
        <v>4477</v>
      </c>
      <c r="D73" s="5">
        <v>5134</v>
      </c>
      <c r="E73" s="6">
        <f t="shared" si="5"/>
        <v>0.14675005584096493</v>
      </c>
    </row>
    <row r="74" spans="2:10" ht="20.100000000000001" customHeight="1" thickBot="1" x14ac:dyDescent="0.25">
      <c r="B74" s="4" t="s">
        <v>47</v>
      </c>
      <c r="C74" s="5">
        <v>1721</v>
      </c>
      <c r="D74" s="5">
        <v>1947</v>
      </c>
      <c r="E74" s="6">
        <f t="shared" si="5"/>
        <v>0.13131900058105753</v>
      </c>
    </row>
    <row r="75" spans="2:10" ht="20.100000000000001" customHeight="1" thickBot="1" x14ac:dyDescent="0.25">
      <c r="B75" s="4" t="s">
        <v>48</v>
      </c>
      <c r="C75" s="5">
        <v>457</v>
      </c>
      <c r="D75" s="5">
        <v>433</v>
      </c>
      <c r="E75" s="6">
        <f t="shared" si="5"/>
        <v>-5.2516411378555797E-2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>IF(C76&gt;0,(D76-C76)/C76,"-")</f>
        <v>-</v>
      </c>
    </row>
    <row r="77" spans="2:10" ht="20.100000000000001" customHeight="1" thickBot="1" x14ac:dyDescent="0.25">
      <c r="B77" s="4" t="s">
        <v>50</v>
      </c>
      <c r="C77" s="5">
        <v>2</v>
      </c>
      <c r="D77" s="5">
        <v>3</v>
      </c>
      <c r="E77" s="6">
        <f>IF(C77&gt;0,(D77-C77)/C77,"-")</f>
        <v>0.5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646</v>
      </c>
      <c r="D90" s="5">
        <v>644</v>
      </c>
      <c r="E90" s="6">
        <f>IF(C90&gt;0,(D90-C90)/C90,"-")</f>
        <v>-3.0959752321981426E-3</v>
      </c>
    </row>
    <row r="91" spans="2:5" ht="29.25" thickBot="1" x14ac:dyDescent="0.25">
      <c r="B91" s="4" t="s">
        <v>52</v>
      </c>
      <c r="C91" s="5">
        <v>418</v>
      </c>
      <c r="D91" s="5">
        <v>359</v>
      </c>
      <c r="E91" s="6">
        <f t="shared" ref="E91:E93" si="6">IF(C91&gt;0,(D91-C91)/C91,"-")</f>
        <v>-0.14114832535885166</v>
      </c>
    </row>
    <row r="92" spans="2:5" ht="29.25" customHeight="1" thickBot="1" x14ac:dyDescent="0.25">
      <c r="B92" s="4" t="s">
        <v>53</v>
      </c>
      <c r="C92" s="5">
        <v>657</v>
      </c>
      <c r="D92" s="5">
        <v>602</v>
      </c>
      <c r="E92" s="6">
        <f t="shared" si="6"/>
        <v>-8.3713850837138504E-2</v>
      </c>
    </row>
    <row r="93" spans="2:5" ht="29.25" customHeight="1" thickBot="1" x14ac:dyDescent="0.25">
      <c r="B93" s="4" t="s">
        <v>54</v>
      </c>
      <c r="C93" s="6">
        <f>(C90+C91)/(C90+C91+C92)</f>
        <v>0.61824520627542123</v>
      </c>
      <c r="D93" s="6">
        <f>(D90+D91)/(D90+D91+D92)</f>
        <v>0.62492211838006229</v>
      </c>
      <c r="E93" s="6">
        <f t="shared" si="6"/>
        <v>1.0799779823390275E-2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1737</v>
      </c>
      <c r="D100" s="5">
        <v>1627</v>
      </c>
      <c r="E100" s="6">
        <f>IF(C100&gt;0,(D100-C100)/C100,"-")</f>
        <v>-6.3327576280944153E-2</v>
      </c>
    </row>
    <row r="101" spans="2:5" ht="20.100000000000001" customHeight="1" thickBot="1" x14ac:dyDescent="0.25">
      <c r="B101" s="4" t="s">
        <v>41</v>
      </c>
      <c r="C101" s="5">
        <v>884</v>
      </c>
      <c r="D101" s="5">
        <v>818</v>
      </c>
      <c r="E101" s="6">
        <f t="shared" ref="E101:E105" si="7">IF(C101&gt;0,(D101-C101)/C101,"-")</f>
        <v>-7.4660633484162894E-2</v>
      </c>
    </row>
    <row r="102" spans="2:5" ht="20.100000000000001" customHeight="1" thickBot="1" x14ac:dyDescent="0.25">
      <c r="B102" s="4" t="s">
        <v>42</v>
      </c>
      <c r="C102" s="5">
        <v>185</v>
      </c>
      <c r="D102" s="5">
        <v>187</v>
      </c>
      <c r="E102" s="6">
        <f t="shared" si="7"/>
        <v>1.0810810810810811E-2</v>
      </c>
    </row>
    <row r="103" spans="2:5" ht="20.100000000000001" customHeight="1" thickBot="1" x14ac:dyDescent="0.25">
      <c r="B103" s="4" t="s">
        <v>98</v>
      </c>
      <c r="C103" s="6">
        <f>(C101+C102)/C100</f>
        <v>0.61542890040299369</v>
      </c>
      <c r="D103" s="6">
        <f>(D101+D102)/D100</f>
        <v>0.61770129071911495</v>
      </c>
      <c r="E103" s="6">
        <f t="shared" si="7"/>
        <v>3.6923685492073121E-3</v>
      </c>
    </row>
    <row r="104" spans="2:5" ht="20.100000000000001" customHeight="1" thickBot="1" x14ac:dyDescent="0.25">
      <c r="B104" s="4" t="s">
        <v>39</v>
      </c>
      <c r="C104" s="6">
        <v>0.62561924982307149</v>
      </c>
      <c r="D104" s="6">
        <v>0.62110858010630221</v>
      </c>
      <c r="E104" s="6">
        <f t="shared" si="7"/>
        <v>-7.2099279522567757E-3</v>
      </c>
    </row>
    <row r="105" spans="2:5" ht="20.100000000000001" customHeight="1" thickBot="1" x14ac:dyDescent="0.25">
      <c r="B105" s="4" t="s">
        <v>40</v>
      </c>
      <c r="C105" s="6">
        <v>0.57098765432098764</v>
      </c>
      <c r="D105" s="6">
        <v>0.60322580645161294</v>
      </c>
      <c r="E105" s="6">
        <f t="shared" si="7"/>
        <v>5.6460331299041079E-2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1767</v>
      </c>
      <c r="D112" s="5">
        <v>1765</v>
      </c>
      <c r="E112" s="6">
        <f>IF(C112&gt;0,(D112-C112)/C112,"-")</f>
        <v>-1.1318619128466328E-3</v>
      </c>
    </row>
    <row r="113" spans="2:14" ht="15" thickBot="1" x14ac:dyDescent="0.25">
      <c r="B113" s="4" t="s">
        <v>56</v>
      </c>
      <c r="C113" s="5">
        <v>898</v>
      </c>
      <c r="D113" s="5">
        <v>826</v>
      </c>
      <c r="E113" s="6">
        <f t="shared" ref="E113:E114" si="8">IF(C113&gt;0,(D113-C113)/C113,"-")</f>
        <v>-8.0178173719376397E-2</v>
      </c>
    </row>
    <row r="114" spans="2:14" ht="15" thickBot="1" x14ac:dyDescent="0.25">
      <c r="B114" s="4" t="s">
        <v>57</v>
      </c>
      <c r="C114" s="5">
        <v>869</v>
      </c>
      <c r="D114" s="5">
        <v>939</v>
      </c>
      <c r="E114" s="6">
        <f t="shared" si="8"/>
        <v>8.0552359033371698E-2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20</v>
      </c>
      <c r="D128" s="10">
        <v>8</v>
      </c>
      <c r="E128" s="10">
        <v>2</v>
      </c>
      <c r="F128" s="10">
        <v>30</v>
      </c>
      <c r="G128" s="10">
        <v>16</v>
      </c>
      <c r="H128" s="10">
        <v>7</v>
      </c>
      <c r="I128" s="10">
        <v>4</v>
      </c>
      <c r="J128" s="10">
        <v>27</v>
      </c>
      <c r="K128" s="6">
        <f>IF(C128=0,"-",(G128-C128)/C128)</f>
        <v>-0.2</v>
      </c>
      <c r="L128" s="6">
        <f t="shared" ref="L128:N128" si="9">IF(D128=0,"-",(H128-D128)/D128)</f>
        <v>-0.125</v>
      </c>
      <c r="M128" s="6">
        <f t="shared" si="9"/>
        <v>1</v>
      </c>
      <c r="N128" s="6">
        <f t="shared" si="9"/>
        <v>-0.1</v>
      </c>
    </row>
    <row r="129" spans="2:14" ht="15" thickBot="1" x14ac:dyDescent="0.25">
      <c r="B129" s="4" t="s">
        <v>64</v>
      </c>
      <c r="C129" s="10">
        <v>6</v>
      </c>
      <c r="D129" s="10">
        <v>2</v>
      </c>
      <c r="E129" s="10">
        <v>0</v>
      </c>
      <c r="F129" s="10">
        <v>8</v>
      </c>
      <c r="G129" s="10">
        <v>5</v>
      </c>
      <c r="H129" s="10">
        <v>1</v>
      </c>
      <c r="I129" s="10">
        <v>1</v>
      </c>
      <c r="J129" s="10">
        <v>7</v>
      </c>
      <c r="K129" s="6">
        <f t="shared" ref="K129:K133" si="10">IF(C129=0,"-",(G129-C129)/C129)</f>
        <v>-0.16666666666666666</v>
      </c>
      <c r="L129" s="6">
        <f t="shared" ref="L129:L133" si="11">IF(D129=0,"-",(H129-D129)/D129)</f>
        <v>-0.5</v>
      </c>
      <c r="M129" s="6" t="str">
        <f t="shared" ref="M129:M133" si="12">IF(E129=0,"-",(I129-E129)/E129)</f>
        <v>-</v>
      </c>
      <c r="N129" s="6">
        <f t="shared" ref="N129:N133" si="13">IF(F129=0,"-",(J129-F129)/F129)</f>
        <v>-0.125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0"/>
        <v>-</v>
      </c>
      <c r="L130" s="6" t="str">
        <f t="shared" si="11"/>
        <v>-</v>
      </c>
      <c r="M130" s="6" t="str">
        <f t="shared" si="12"/>
        <v>-</v>
      </c>
      <c r="N130" s="6" t="str">
        <f t="shared" si="13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0"/>
        <v>-</v>
      </c>
      <c r="L131" s="6" t="str">
        <f t="shared" si="11"/>
        <v>-</v>
      </c>
      <c r="M131" s="6" t="str">
        <f t="shared" si="12"/>
        <v>-</v>
      </c>
      <c r="N131" s="6" t="str">
        <f t="shared" si="13"/>
        <v>-</v>
      </c>
    </row>
    <row r="132" spans="2:14" ht="15" thickBot="1" x14ac:dyDescent="0.25">
      <c r="B132" s="4" t="s">
        <v>67</v>
      </c>
      <c r="C132" s="10">
        <v>0</v>
      </c>
      <c r="D132" s="10">
        <v>1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0"/>
        <v>-</v>
      </c>
      <c r="L132" s="6">
        <f t="shared" si="11"/>
        <v>-1</v>
      </c>
      <c r="M132" s="6" t="str">
        <f t="shared" si="12"/>
        <v>-</v>
      </c>
      <c r="N132" s="6">
        <f t="shared" si="13"/>
        <v>-1</v>
      </c>
    </row>
    <row r="133" spans="2:14" ht="15" thickBot="1" x14ac:dyDescent="0.25">
      <c r="B133" s="4" t="s">
        <v>68</v>
      </c>
      <c r="C133" s="10">
        <v>26</v>
      </c>
      <c r="D133" s="10">
        <v>11</v>
      </c>
      <c r="E133" s="10">
        <v>2</v>
      </c>
      <c r="F133" s="10">
        <v>39</v>
      </c>
      <c r="G133" s="10">
        <v>21</v>
      </c>
      <c r="H133" s="10">
        <v>8</v>
      </c>
      <c r="I133" s="10">
        <v>5</v>
      </c>
      <c r="J133" s="10">
        <v>34</v>
      </c>
      <c r="K133" s="6">
        <f t="shared" si="10"/>
        <v>-0.19230769230769232</v>
      </c>
      <c r="L133" s="6">
        <f t="shared" si="11"/>
        <v>-0.27272727272727271</v>
      </c>
      <c r="M133" s="6">
        <f t="shared" si="12"/>
        <v>1.5</v>
      </c>
      <c r="N133" s="6">
        <f t="shared" si="13"/>
        <v>-0.12820512820512819</v>
      </c>
    </row>
    <row r="134" spans="2:14" ht="15" thickBot="1" x14ac:dyDescent="0.25">
      <c r="B134" s="4" t="s">
        <v>36</v>
      </c>
      <c r="C134" s="6">
        <f>IF(C128=0,"-",C128/(C128+C129))</f>
        <v>0.76923076923076927</v>
      </c>
      <c r="D134" s="6">
        <f>IF(D128=0,"-",D128/(D128+D129))</f>
        <v>0.8</v>
      </c>
      <c r="E134" s="6">
        <f t="shared" ref="E134:J134" si="14">IF(E128=0,"-",E128/(E128+E129))</f>
        <v>1</v>
      </c>
      <c r="F134" s="6">
        <f t="shared" si="14"/>
        <v>0.78947368421052633</v>
      </c>
      <c r="G134" s="6">
        <f t="shared" si="14"/>
        <v>0.76190476190476186</v>
      </c>
      <c r="H134" s="6">
        <f t="shared" si="14"/>
        <v>0.875</v>
      </c>
      <c r="I134" s="6">
        <f t="shared" si="14"/>
        <v>0.8</v>
      </c>
      <c r="J134" s="6">
        <f t="shared" si="14"/>
        <v>0.79411764705882348</v>
      </c>
      <c r="K134" s="6">
        <f>IF(OR(C134="-",G134="-"),"-",(G134-C134)/C134)</f>
        <v>-9.523809523809634E-3</v>
      </c>
      <c r="L134" s="6">
        <f t="shared" ref="L134:N135" si="15">IF(OR(D134="-",H134="-"),"-",(H134-D134)/D134)</f>
        <v>9.3749999999999944E-2</v>
      </c>
      <c r="M134" s="6">
        <f t="shared" si="15"/>
        <v>-0.19999999999999996</v>
      </c>
      <c r="N134" s="6">
        <f t="shared" si="15"/>
        <v>5.8823529411763976E-3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6">IF(D131=0,"-",D131/(D130+D131))</f>
        <v>-</v>
      </c>
      <c r="E135" s="6" t="str">
        <f t="shared" si="16"/>
        <v>-</v>
      </c>
      <c r="F135" s="6" t="str">
        <f t="shared" si="16"/>
        <v>-</v>
      </c>
      <c r="G135" s="6" t="str">
        <f t="shared" si="16"/>
        <v>-</v>
      </c>
      <c r="H135" s="6" t="str">
        <f t="shared" si="16"/>
        <v>-</v>
      </c>
      <c r="I135" s="6" t="str">
        <f t="shared" si="16"/>
        <v>-</v>
      </c>
      <c r="J135" s="6" t="str">
        <f t="shared" si="16"/>
        <v>-</v>
      </c>
      <c r="K135" s="6" t="str">
        <f>IF(OR(C135="-",G135="-"),"-",(G135-C135)/C135)</f>
        <v>-</v>
      </c>
      <c r="L135" s="6" t="str">
        <f t="shared" si="15"/>
        <v>-</v>
      </c>
      <c r="M135" s="6" t="str">
        <f t="shared" si="15"/>
        <v>-</v>
      </c>
      <c r="N135" s="6" t="str">
        <f t="shared" si="15"/>
        <v>-</v>
      </c>
    </row>
    <row r="136" spans="2:14" x14ac:dyDescent="0.2">
      <c r="C136" s="13"/>
    </row>
    <row r="137" spans="2:14" x14ac:dyDescent="0.2">
      <c r="C137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88</v>
      </c>
      <c r="D143" s="10">
        <v>0</v>
      </c>
      <c r="E143" s="10">
        <v>5</v>
      </c>
      <c r="F143" s="10">
        <v>93</v>
      </c>
      <c r="G143" s="10">
        <v>33</v>
      </c>
      <c r="H143" s="10">
        <v>0</v>
      </c>
      <c r="I143" s="10">
        <v>9</v>
      </c>
      <c r="J143" s="10">
        <v>42</v>
      </c>
      <c r="K143" s="6">
        <f>IF(C143=0,"-",(G143-C143)/C143)</f>
        <v>-0.625</v>
      </c>
      <c r="L143" s="6" t="str">
        <f t="shared" ref="L143:N147" si="17">IF(D143=0,"-",(H143-D143)/D143)</f>
        <v>-</v>
      </c>
      <c r="M143" s="6">
        <f t="shared" si="17"/>
        <v>0.8</v>
      </c>
      <c r="N143" s="6">
        <f t="shared" si="17"/>
        <v>-0.54838709677419351</v>
      </c>
    </row>
    <row r="144" spans="2:14" ht="15" thickBot="1" x14ac:dyDescent="0.25">
      <c r="B144" s="4" t="s">
        <v>72</v>
      </c>
      <c r="C144" s="10">
        <v>14</v>
      </c>
      <c r="D144" s="10">
        <v>0</v>
      </c>
      <c r="E144" s="10">
        <v>2</v>
      </c>
      <c r="F144" s="10">
        <v>16</v>
      </c>
      <c r="G144" s="10">
        <v>3</v>
      </c>
      <c r="H144" s="10">
        <v>0</v>
      </c>
      <c r="I144" s="10">
        <v>1</v>
      </c>
      <c r="J144" s="10">
        <v>4</v>
      </c>
      <c r="K144" s="6">
        <f t="shared" ref="K144:K147" si="18">IF(C144=0,"-",(G144-C144)/C144)</f>
        <v>-0.7857142857142857</v>
      </c>
      <c r="L144" s="6" t="str">
        <f t="shared" si="17"/>
        <v>-</v>
      </c>
      <c r="M144" s="6">
        <f t="shared" si="17"/>
        <v>-0.5</v>
      </c>
      <c r="N144" s="6">
        <f t="shared" si="17"/>
        <v>-0.75</v>
      </c>
    </row>
    <row r="145" spans="2:14" ht="15" thickBot="1" x14ac:dyDescent="0.25">
      <c r="B145" s="4" t="s">
        <v>73</v>
      </c>
      <c r="C145" s="10">
        <v>197</v>
      </c>
      <c r="D145" s="10">
        <v>0</v>
      </c>
      <c r="E145" s="10">
        <v>40</v>
      </c>
      <c r="F145" s="10">
        <v>237</v>
      </c>
      <c r="G145" s="10">
        <v>279</v>
      </c>
      <c r="H145" s="10">
        <v>0</v>
      </c>
      <c r="I145" s="10">
        <v>30</v>
      </c>
      <c r="J145" s="10">
        <v>309</v>
      </c>
      <c r="K145" s="6">
        <f t="shared" si="18"/>
        <v>0.41624365482233505</v>
      </c>
      <c r="L145" s="6" t="str">
        <f t="shared" si="17"/>
        <v>-</v>
      </c>
      <c r="M145" s="6">
        <f t="shared" si="17"/>
        <v>-0.25</v>
      </c>
      <c r="N145" s="6">
        <f t="shared" si="17"/>
        <v>0.30379746835443039</v>
      </c>
    </row>
    <row r="146" spans="2:14" ht="15" thickBot="1" x14ac:dyDescent="0.25">
      <c r="B146" s="4" t="s">
        <v>74</v>
      </c>
      <c r="C146" s="10">
        <v>15</v>
      </c>
      <c r="D146" s="10">
        <v>0</v>
      </c>
      <c r="E146" s="10">
        <v>2</v>
      </c>
      <c r="F146" s="10">
        <v>17</v>
      </c>
      <c r="G146" s="10">
        <v>15</v>
      </c>
      <c r="H146" s="10">
        <v>0</v>
      </c>
      <c r="I146" s="10">
        <v>3</v>
      </c>
      <c r="J146" s="10">
        <v>18</v>
      </c>
      <c r="K146" s="6">
        <f t="shared" si="18"/>
        <v>0</v>
      </c>
      <c r="L146" s="6" t="str">
        <f t="shared" si="17"/>
        <v>-</v>
      </c>
      <c r="M146" s="6">
        <f t="shared" si="17"/>
        <v>0.5</v>
      </c>
      <c r="N146" s="6">
        <f t="shared" si="17"/>
        <v>5.8823529411764705E-2</v>
      </c>
    </row>
    <row r="147" spans="2:14" ht="15" thickBot="1" x14ac:dyDescent="0.25">
      <c r="B147" s="4" t="s">
        <v>75</v>
      </c>
      <c r="C147" s="10">
        <v>3</v>
      </c>
      <c r="D147" s="10">
        <v>0</v>
      </c>
      <c r="E147" s="10">
        <v>1</v>
      </c>
      <c r="F147" s="10">
        <v>4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8"/>
        <v>-1</v>
      </c>
      <c r="L147" s="6" t="str">
        <f t="shared" si="17"/>
        <v>-</v>
      </c>
      <c r="M147" s="6">
        <f t="shared" si="17"/>
        <v>-1</v>
      </c>
      <c r="N147" s="6">
        <f t="shared" si="17"/>
        <v>-1</v>
      </c>
    </row>
    <row r="148" spans="2:14" ht="15" thickBot="1" x14ac:dyDescent="0.25">
      <c r="B148" s="7" t="s">
        <v>68</v>
      </c>
      <c r="C148" s="10">
        <v>317</v>
      </c>
      <c r="D148" s="10">
        <v>0</v>
      </c>
      <c r="E148" s="10">
        <v>50</v>
      </c>
      <c r="F148" s="10">
        <v>367</v>
      </c>
      <c r="G148" s="10">
        <v>330</v>
      </c>
      <c r="H148" s="10">
        <v>0</v>
      </c>
      <c r="I148" s="10">
        <v>43</v>
      </c>
      <c r="J148" s="10">
        <v>373</v>
      </c>
      <c r="K148" s="6">
        <f t="shared" ref="K148" si="19">IF(C148=0,"-",(G148-C148)/C148)</f>
        <v>4.1009463722397478E-2</v>
      </c>
      <c r="L148" s="6" t="str">
        <f t="shared" ref="L148" si="20">IF(D148=0,"-",(H148-D148)/D148)</f>
        <v>-</v>
      </c>
      <c r="M148" s="6">
        <f t="shared" ref="M148" si="21">IF(E148=0,"-",(I148-E148)/E148)</f>
        <v>-0.14000000000000001</v>
      </c>
      <c r="N148" s="6">
        <f t="shared" ref="N148" si="22">IF(F148=0,"-",(J148-F148)/F148)</f>
        <v>1.6348773841961851E-2</v>
      </c>
    </row>
    <row r="149" spans="2:14" ht="29.25" thickBot="1" x14ac:dyDescent="0.25">
      <c r="B149" s="7" t="s">
        <v>76</v>
      </c>
      <c r="C149" s="6">
        <f>IF(C143=0,"-",(C143/(C143+C145)))</f>
        <v>0.30877192982456142</v>
      </c>
      <c r="D149" s="6" t="str">
        <f t="shared" ref="D149:J149" si="23">IF(D143=0,"-",(D143/(D143+D145)))</f>
        <v>-</v>
      </c>
      <c r="E149" s="6">
        <f t="shared" si="23"/>
        <v>0.1111111111111111</v>
      </c>
      <c r="F149" s="6">
        <f t="shared" si="23"/>
        <v>0.2818181818181818</v>
      </c>
      <c r="G149" s="6">
        <f t="shared" si="23"/>
        <v>0.10576923076923077</v>
      </c>
      <c r="H149" s="6" t="str">
        <f t="shared" si="23"/>
        <v>-</v>
      </c>
      <c r="I149" s="6">
        <f t="shared" si="23"/>
        <v>0.23076923076923078</v>
      </c>
      <c r="J149" s="6">
        <f t="shared" si="23"/>
        <v>0.11965811965811966</v>
      </c>
      <c r="K149" s="6">
        <f>IF(OR(C149="-",G149="-"),"-",(G149-C149)/C149)</f>
        <v>-0.65745192307692302</v>
      </c>
      <c r="L149" s="6" t="str">
        <f t="shared" ref="L149:N150" si="24">IF(OR(D149="-",H149="-"),"-",(H149-D149)/D149)</f>
        <v>-</v>
      </c>
      <c r="M149" s="6">
        <f t="shared" si="24"/>
        <v>1.0769230769230771</v>
      </c>
      <c r="N149" s="6">
        <f t="shared" si="24"/>
        <v>-0.57540667218086561</v>
      </c>
    </row>
    <row r="150" spans="2:14" ht="29.25" thickBot="1" x14ac:dyDescent="0.25">
      <c r="B150" s="7" t="s">
        <v>77</v>
      </c>
      <c r="C150" s="6">
        <f>IF(C144=0,"-",(C144/(C144+C146)))</f>
        <v>0.48275862068965519</v>
      </c>
      <c r="D150" s="6" t="str">
        <f t="shared" ref="D150:J150" si="25">IF(D144=0,"-",(D144/(D144+D146)))</f>
        <v>-</v>
      </c>
      <c r="E150" s="6">
        <f t="shared" si="25"/>
        <v>0.5</v>
      </c>
      <c r="F150" s="6">
        <f t="shared" si="25"/>
        <v>0.48484848484848486</v>
      </c>
      <c r="G150" s="6">
        <f t="shared" si="25"/>
        <v>0.16666666666666666</v>
      </c>
      <c r="H150" s="6" t="str">
        <f t="shared" si="25"/>
        <v>-</v>
      </c>
      <c r="I150" s="6">
        <f t="shared" si="25"/>
        <v>0.25</v>
      </c>
      <c r="J150" s="6">
        <f t="shared" si="25"/>
        <v>0.18181818181818182</v>
      </c>
      <c r="K150" s="6">
        <f>IF(OR(C150="-",G150="-"),"-",(G150-C150)/C150)</f>
        <v>-0.65476190476190477</v>
      </c>
      <c r="L150" s="6" t="str">
        <f t="shared" si="24"/>
        <v>-</v>
      </c>
      <c r="M150" s="6">
        <f t="shared" si="24"/>
        <v>-0.5</v>
      </c>
      <c r="N150" s="6">
        <f t="shared" si="24"/>
        <v>-0.625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242</v>
      </c>
      <c r="D157" s="19">
        <v>293</v>
      </c>
      <c r="E157" s="18">
        <f>IF(C157=0,"-",(D157-C157)/C157)</f>
        <v>0.21074380165289255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72</v>
      </c>
      <c r="D158" s="19">
        <v>36</v>
      </c>
      <c r="E158" s="18">
        <f t="shared" ref="E158:E159" si="26">IF(C158=0,"-",(D158-C158)/C158)</f>
        <v>-0.5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6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0.77070063694267521</v>
      </c>
      <c r="D160" s="18">
        <f>IF(D157=0,"-",D157/(D157+D158+D159))</f>
        <v>0.89057750759878418</v>
      </c>
      <c r="E160" s="18">
        <f>IF(OR(C160="-",D160="-"),"-",(D160-C160)/C160)</f>
        <v>0.15554271647114964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5" thickBot="1" x14ac:dyDescent="0.25">
      <c r="B161" s="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38</v>
      </c>
      <c r="D166" s="5">
        <v>34</v>
      </c>
      <c r="E166" s="6">
        <f t="shared" ref="E166:E168" si="27">IF(C166=0,"-",(D166-C166)/C166)</f>
        <v>-0.10526315789473684</v>
      </c>
    </row>
    <row r="167" spans="2:14" ht="20.100000000000001" customHeight="1" thickBot="1" x14ac:dyDescent="0.25">
      <c r="B167" s="4" t="s">
        <v>41</v>
      </c>
      <c r="C167" s="5">
        <v>24</v>
      </c>
      <c r="D167" s="5">
        <v>19</v>
      </c>
      <c r="E167" s="6">
        <f t="shared" si="27"/>
        <v>-0.20833333333333334</v>
      </c>
    </row>
    <row r="168" spans="2:14" ht="20.100000000000001" customHeight="1" thickBot="1" x14ac:dyDescent="0.25">
      <c r="B168" s="4" t="s">
        <v>42</v>
      </c>
      <c r="C168" s="5">
        <v>6</v>
      </c>
      <c r="D168" s="5">
        <v>8</v>
      </c>
      <c r="E168" s="6">
        <f t="shared" si="27"/>
        <v>0.33333333333333331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0.78947368421052633</v>
      </c>
      <c r="D169" s="6">
        <f>IF(D166=0,"-",(D167+D168)/D166)</f>
        <v>0.79411764705882348</v>
      </c>
      <c r="E169" s="6">
        <f t="shared" ref="E169:E171" si="28">IF(OR(C169="-",D169="-"),"-",(D169-C169)/C169)</f>
        <v>5.8823529411763976E-3</v>
      </c>
    </row>
    <row r="170" spans="2:14" ht="20.100000000000001" customHeight="1" thickBot="1" x14ac:dyDescent="0.25">
      <c r="B170" s="4" t="s">
        <v>39</v>
      </c>
      <c r="C170" s="6">
        <v>0.8571428571428571</v>
      </c>
      <c r="D170" s="6">
        <v>0.79166666666666663</v>
      </c>
      <c r="E170" s="6">
        <f t="shared" si="28"/>
        <v>-7.6388888888888881E-2</v>
      </c>
    </row>
    <row r="171" spans="2:14" ht="20.100000000000001" customHeight="1" thickBot="1" x14ac:dyDescent="0.25">
      <c r="B171" s="4" t="s">
        <v>40</v>
      </c>
      <c r="C171" s="6">
        <v>0.6</v>
      </c>
      <c r="D171" s="6">
        <v>0.8</v>
      </c>
      <c r="E171" s="6">
        <f t="shared" si="28"/>
        <v>0.33333333333333348</v>
      </c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19</v>
      </c>
      <c r="D178" s="5">
        <v>39</v>
      </c>
      <c r="E178" s="6">
        <f>IF(C178=0,"-",(D178-C178)/C178)</f>
        <v>1.0526315789473684</v>
      </c>
      <c r="H178" s="13"/>
    </row>
    <row r="179" spans="2:10" ht="15" thickBot="1" x14ac:dyDescent="0.25">
      <c r="B179" s="4" t="s">
        <v>43</v>
      </c>
      <c r="C179" s="5">
        <v>11</v>
      </c>
      <c r="D179" s="5">
        <v>14</v>
      </c>
      <c r="E179" s="6">
        <f t="shared" ref="E179:E185" si="29">IF(C179=0,"-",(D179-C179)/C179)</f>
        <v>0.27272727272727271</v>
      </c>
      <c r="H179" s="13"/>
    </row>
    <row r="180" spans="2:10" ht="15" thickBot="1" x14ac:dyDescent="0.25">
      <c r="B180" s="4" t="s">
        <v>47</v>
      </c>
      <c r="C180" s="5">
        <v>5</v>
      </c>
      <c r="D180" s="5">
        <v>22</v>
      </c>
      <c r="E180" s="6">
        <f t="shared" si="29"/>
        <v>3.4</v>
      </c>
      <c r="H180" s="13"/>
    </row>
    <row r="181" spans="2:10" ht="15" thickBot="1" x14ac:dyDescent="0.25">
      <c r="B181" s="4" t="s">
        <v>78</v>
      </c>
      <c r="C181" s="5">
        <v>3</v>
      </c>
      <c r="D181" s="5">
        <v>3</v>
      </c>
      <c r="E181" s="6">
        <f t="shared" si="29"/>
        <v>0</v>
      </c>
      <c r="H181" s="13"/>
    </row>
    <row r="182" spans="2:10" ht="15" thickBot="1" x14ac:dyDescent="0.25">
      <c r="B182" s="15" t="s">
        <v>79</v>
      </c>
      <c r="C182" s="5">
        <v>429</v>
      </c>
      <c r="D182" s="5">
        <v>357</v>
      </c>
      <c r="E182" s="6">
        <f t="shared" si="29"/>
        <v>-0.16783216783216784</v>
      </c>
      <c r="H182" s="13"/>
    </row>
    <row r="183" spans="2:10" ht="15" thickBot="1" x14ac:dyDescent="0.25">
      <c r="B183" s="4" t="s">
        <v>47</v>
      </c>
      <c r="C183" s="5">
        <v>378</v>
      </c>
      <c r="D183" s="5">
        <v>312</v>
      </c>
      <c r="E183" s="6">
        <f t="shared" si="29"/>
        <v>-0.17460317460317459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9"/>
        <v>-</v>
      </c>
      <c r="H184" s="13"/>
    </row>
    <row r="185" spans="2:10" ht="15" thickBot="1" x14ac:dyDescent="0.25">
      <c r="B185" s="4" t="s">
        <v>80</v>
      </c>
      <c r="C185" s="5">
        <v>51</v>
      </c>
      <c r="D185" s="5">
        <v>45</v>
      </c>
      <c r="E185" s="6">
        <f t="shared" si="29"/>
        <v>-0.11764705882352941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16</v>
      </c>
      <c r="D197" s="5">
        <v>22</v>
      </c>
      <c r="E197" s="6">
        <f t="shared" ref="E197:E200" si="30">IF(C197=0,"-",(D197-C197)/C197)</f>
        <v>0.375</v>
      </c>
    </row>
    <row r="198" spans="2:5" ht="15" thickBot="1" x14ac:dyDescent="0.25">
      <c r="B198" s="4" t="s">
        <v>83</v>
      </c>
      <c r="C198" s="5">
        <v>4</v>
      </c>
      <c r="D198" s="5">
        <v>2</v>
      </c>
      <c r="E198" s="6">
        <f t="shared" si="30"/>
        <v>-0.5</v>
      </c>
    </row>
    <row r="199" spans="2:5" ht="15" thickBot="1" x14ac:dyDescent="0.25">
      <c r="B199" s="4" t="s">
        <v>84</v>
      </c>
      <c r="C199" s="5">
        <v>20</v>
      </c>
      <c r="D199" s="5">
        <v>24</v>
      </c>
      <c r="E199" s="6">
        <f t="shared" si="30"/>
        <v>0.2</v>
      </c>
    </row>
    <row r="200" spans="2:5" ht="15" thickBot="1" x14ac:dyDescent="0.25">
      <c r="B200" s="4" t="s">
        <v>85</v>
      </c>
      <c r="C200" s="5">
        <v>14</v>
      </c>
      <c r="D200" s="5">
        <v>16</v>
      </c>
      <c r="E200" s="6">
        <f t="shared" si="30"/>
        <v>0.14285714285714285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31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16</v>
      </c>
      <c r="D208" s="5">
        <v>21</v>
      </c>
      <c r="E208" s="6">
        <f t="shared" si="31"/>
        <v>0.3125</v>
      </c>
    </row>
    <row r="209" spans="2:5" ht="20.100000000000001" customHeight="1" thickBot="1" x14ac:dyDescent="0.25">
      <c r="B209" s="17" t="s">
        <v>86</v>
      </c>
      <c r="C209" s="5">
        <v>12</v>
      </c>
      <c r="D209" s="5">
        <v>16</v>
      </c>
      <c r="E209" s="6">
        <f t="shared" si="31"/>
        <v>0.33333333333333331</v>
      </c>
    </row>
    <row r="210" spans="2:5" ht="20.100000000000001" customHeight="1" thickBot="1" x14ac:dyDescent="0.25">
      <c r="B210" s="17" t="s">
        <v>87</v>
      </c>
      <c r="C210" s="5">
        <v>4</v>
      </c>
      <c r="D210" s="5">
        <v>5</v>
      </c>
      <c r="E210" s="6">
        <f t="shared" si="31"/>
        <v>0.25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4</v>
      </c>
      <c r="D212" s="5">
        <v>2</v>
      </c>
      <c r="E212" s="6">
        <f>IF(C212=0,"-",(D212-C212)/C212)</f>
        <v>-0.5</v>
      </c>
    </row>
    <row r="213" spans="2:5" ht="15" thickBot="1" x14ac:dyDescent="0.25">
      <c r="B213" s="17" t="s">
        <v>86</v>
      </c>
      <c r="C213" s="5">
        <v>4</v>
      </c>
      <c r="D213" s="5">
        <v>2</v>
      </c>
      <c r="E213" s="6">
        <f t="shared" ref="E213:E214" si="32">IF(C213=0,"-",(D213-C213)/C213)</f>
        <v>-0.5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32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18</v>
      </c>
      <c r="D221" s="5">
        <v>23</v>
      </c>
      <c r="E221" s="6">
        <f t="shared" ref="E221:E223" si="33">IF(C221=0,"-",(D221-C221)/C221)</f>
        <v>0.27777777777777779</v>
      </c>
    </row>
    <row r="222" spans="2:5" ht="15" thickBot="1" x14ac:dyDescent="0.25">
      <c r="B222" s="16" t="s">
        <v>92</v>
      </c>
      <c r="C222" s="5">
        <v>28</v>
      </c>
      <c r="D222" s="5">
        <v>26</v>
      </c>
      <c r="E222" s="6">
        <f t="shared" si="33"/>
        <v>-7.1428571428571425E-2</v>
      </c>
    </row>
    <row r="223" spans="2:5" ht="15" thickBot="1" x14ac:dyDescent="0.25">
      <c r="B223" s="16" t="s">
        <v>93</v>
      </c>
      <c r="C223" s="5">
        <v>46</v>
      </c>
      <c r="D223" s="5">
        <v>50</v>
      </c>
      <c r="E223" s="6">
        <f t="shared" si="33"/>
        <v>8.6956521739130432E-2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894</v>
      </c>
      <c r="D14" s="5">
        <v>1074</v>
      </c>
      <c r="E14" s="6">
        <f>IF(C14&gt;0,(D14-C14)/C14)</f>
        <v>0.20134228187919462</v>
      </c>
    </row>
    <row r="15" spans="1:5" ht="20.100000000000001" customHeight="1" thickBot="1" x14ac:dyDescent="0.25">
      <c r="B15" s="4" t="s">
        <v>17</v>
      </c>
      <c r="C15" s="5">
        <v>801</v>
      </c>
      <c r="D15" s="5">
        <v>981</v>
      </c>
      <c r="E15" s="6">
        <f t="shared" ref="E15:E25" si="0">IF(C15&gt;0,(D15-C15)/C15)</f>
        <v>0.2247191011235955</v>
      </c>
    </row>
    <row r="16" spans="1:5" ht="20.100000000000001" customHeight="1" thickBot="1" x14ac:dyDescent="0.25">
      <c r="B16" s="4" t="s">
        <v>18</v>
      </c>
      <c r="C16" s="5">
        <v>469</v>
      </c>
      <c r="D16" s="5">
        <v>584</v>
      </c>
      <c r="E16" s="6">
        <f t="shared" si="0"/>
        <v>0.24520255863539445</v>
      </c>
    </row>
    <row r="17" spans="2:5" ht="20.100000000000001" customHeight="1" thickBot="1" x14ac:dyDescent="0.25">
      <c r="B17" s="4" t="s">
        <v>19</v>
      </c>
      <c r="C17" s="5">
        <v>332</v>
      </c>
      <c r="D17" s="5">
        <v>397</v>
      </c>
      <c r="E17" s="6">
        <f t="shared" si="0"/>
        <v>0.19578313253012047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5</v>
      </c>
      <c r="E18" s="6">
        <f>IF(C18=0,"-",(D18-C18)/C18)</f>
        <v>0.25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5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0.41448189762796506</v>
      </c>
      <c r="D20" s="6">
        <f>D17/D15</f>
        <v>0.40468909276248727</v>
      </c>
      <c r="E20" s="6">
        <f t="shared" si="0"/>
        <v>-2.3626616557975027E-2</v>
      </c>
    </row>
    <row r="21" spans="2:5" ht="30" customHeight="1" thickBot="1" x14ac:dyDescent="0.25">
      <c r="B21" s="4" t="s">
        <v>23</v>
      </c>
      <c r="C21" s="5">
        <v>224</v>
      </c>
      <c r="D21" s="5">
        <v>225</v>
      </c>
      <c r="E21" s="6">
        <f t="shared" si="0"/>
        <v>4.464285714285714E-3</v>
      </c>
    </row>
    <row r="22" spans="2:5" ht="20.100000000000001" customHeight="1" thickBot="1" x14ac:dyDescent="0.25">
      <c r="B22" s="4" t="s">
        <v>24</v>
      </c>
      <c r="C22" s="5">
        <v>125</v>
      </c>
      <c r="D22" s="5">
        <v>125</v>
      </c>
      <c r="E22" s="6">
        <f t="shared" si="0"/>
        <v>0</v>
      </c>
    </row>
    <row r="23" spans="2:5" ht="20.100000000000001" customHeight="1" thickBot="1" x14ac:dyDescent="0.25">
      <c r="B23" s="4" t="s">
        <v>25</v>
      </c>
      <c r="C23" s="5">
        <v>99</v>
      </c>
      <c r="D23" s="5">
        <v>100</v>
      </c>
      <c r="E23" s="6">
        <f t="shared" si="0"/>
        <v>1.0101010101010102E-2</v>
      </c>
    </row>
    <row r="24" spans="2:5" ht="20.100000000000001" customHeight="1" thickBot="1" x14ac:dyDescent="0.25">
      <c r="B24" s="4" t="s">
        <v>21</v>
      </c>
      <c r="C24" s="6">
        <f>C23/C21</f>
        <v>0.4419642857142857</v>
      </c>
      <c r="D24" s="6">
        <f t="shared" ref="D24" si="1">D23/D21</f>
        <v>0.44444444444444442</v>
      </c>
      <c r="E24" s="6">
        <f t="shared" si="0"/>
        <v>5.6116722783389255E-3</v>
      </c>
    </row>
    <row r="25" spans="2:5" ht="20.100000000000001" customHeight="1" thickBot="1" x14ac:dyDescent="0.25">
      <c r="B25" s="7" t="s">
        <v>26</v>
      </c>
      <c r="C25" s="6">
        <v>0.11937175583781535</v>
      </c>
      <c r="D25" s="6">
        <v>0.14634277326268302</v>
      </c>
      <c r="E25" s="6">
        <f t="shared" si="0"/>
        <v>0.22594136473548976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189</v>
      </c>
      <c r="D34" s="5">
        <v>228</v>
      </c>
      <c r="E34" s="6">
        <f>IF(C34&gt;0,(D34-C34)/C34,"-")</f>
        <v>0.20634920634920634</v>
      </c>
    </row>
    <row r="35" spans="2:5" ht="20.100000000000001" customHeight="1" thickBot="1" x14ac:dyDescent="0.25">
      <c r="B35" s="4" t="s">
        <v>29</v>
      </c>
      <c r="C35" s="5">
        <v>3</v>
      </c>
      <c r="D35" s="5">
        <v>3</v>
      </c>
      <c r="E35" s="6">
        <f t="shared" ref="E35:E37" si="2">IF(C35&gt;0,(D35-C35)/C35,"-")</f>
        <v>0</v>
      </c>
    </row>
    <row r="36" spans="2:5" ht="20.100000000000001" customHeight="1" thickBot="1" x14ac:dyDescent="0.25">
      <c r="B36" s="4" t="s">
        <v>28</v>
      </c>
      <c r="C36" s="5">
        <v>163</v>
      </c>
      <c r="D36" s="5">
        <v>194</v>
      </c>
      <c r="E36" s="6">
        <f t="shared" si="2"/>
        <v>0.19018404907975461</v>
      </c>
    </row>
    <row r="37" spans="2:5" ht="20.100000000000001" customHeight="1" thickBot="1" x14ac:dyDescent="0.25">
      <c r="B37" s="4" t="s">
        <v>30</v>
      </c>
      <c r="C37" s="5">
        <v>23</v>
      </c>
      <c r="D37" s="5">
        <v>31</v>
      </c>
      <c r="E37" s="6">
        <f t="shared" si="2"/>
        <v>0.34782608695652173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163</v>
      </c>
      <c r="D44" s="5">
        <v>170</v>
      </c>
      <c r="E44" s="6">
        <f>IF(C44&gt;0,(D44-C44)/C44,"-")</f>
        <v>4.2944785276073622E-2</v>
      </c>
    </row>
    <row r="45" spans="2:5" ht="20.100000000000001" customHeight="1" thickBot="1" x14ac:dyDescent="0.25">
      <c r="B45" s="4" t="s">
        <v>34</v>
      </c>
      <c r="C45" s="5">
        <v>11</v>
      </c>
      <c r="D45" s="5">
        <v>12</v>
      </c>
      <c r="E45" s="6">
        <f t="shared" ref="E45:E51" si="3">IF(C45&gt;0,(D45-C45)/C45,"-")</f>
        <v>9.0909090909090912E-2</v>
      </c>
    </row>
    <row r="46" spans="2:5" ht="20.100000000000001" customHeight="1" thickBot="1" x14ac:dyDescent="0.25">
      <c r="B46" s="4" t="s">
        <v>31</v>
      </c>
      <c r="C46" s="5">
        <v>27</v>
      </c>
      <c r="D46" s="5">
        <v>26</v>
      </c>
      <c r="E46" s="6">
        <f t="shared" si="3"/>
        <v>-3.7037037037037035E-2</v>
      </c>
    </row>
    <row r="47" spans="2:5" ht="20.100000000000001" customHeight="1" thickBot="1" x14ac:dyDescent="0.25">
      <c r="B47" s="4" t="s">
        <v>32</v>
      </c>
      <c r="C47" s="5">
        <v>386</v>
      </c>
      <c r="D47" s="5">
        <v>383</v>
      </c>
      <c r="E47" s="6">
        <f t="shared" si="3"/>
        <v>-7.7720207253886009E-3</v>
      </c>
    </row>
    <row r="48" spans="2:5" ht="20.100000000000001" customHeight="1" thickBot="1" x14ac:dyDescent="0.25">
      <c r="B48" s="4" t="s">
        <v>35</v>
      </c>
      <c r="C48" s="5">
        <v>145</v>
      </c>
      <c r="D48" s="5">
        <v>226</v>
      </c>
      <c r="E48" s="6">
        <f t="shared" si="3"/>
        <v>0.55862068965517242</v>
      </c>
    </row>
    <row r="49" spans="2:5" ht="20.100000000000001" customHeight="1" thickBot="1" x14ac:dyDescent="0.25">
      <c r="B49" s="4" t="s">
        <v>67</v>
      </c>
      <c r="C49" s="5">
        <v>179</v>
      </c>
      <c r="D49" s="5">
        <v>249</v>
      </c>
      <c r="E49" s="6">
        <f t="shared" si="3"/>
        <v>0.39106145251396646</v>
      </c>
    </row>
    <row r="50" spans="2:5" ht="20.100000000000001" customHeight="1" collapsed="1" thickBot="1" x14ac:dyDescent="0.25">
      <c r="B50" s="4" t="s">
        <v>36</v>
      </c>
      <c r="C50" s="6">
        <f>C44/(C44+C45)</f>
        <v>0.93678160919540232</v>
      </c>
      <c r="D50" s="6">
        <f>D44/(D44+D45)</f>
        <v>0.93406593406593408</v>
      </c>
      <c r="E50" s="6">
        <f t="shared" si="3"/>
        <v>-2.8989415492483078E-3</v>
      </c>
    </row>
    <row r="51" spans="2:5" ht="20.100000000000001" customHeight="1" thickBot="1" x14ac:dyDescent="0.25">
      <c r="B51" s="4" t="s">
        <v>37</v>
      </c>
      <c r="C51" s="6">
        <f>C47/(C46+C47)</f>
        <v>0.93462469733656173</v>
      </c>
      <c r="D51" s="6">
        <f t="shared" ref="D51" si="4">D47/(D46+D47)</f>
        <v>0.9364303178484108</v>
      </c>
      <c r="E51" s="6">
        <f t="shared" si="3"/>
        <v>1.9319203922115707E-3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174</v>
      </c>
      <c r="D58" s="5">
        <v>186</v>
      </c>
      <c r="E58" s="6">
        <f>IF(C58&gt;0,(D58-C58)/C58,"-")</f>
        <v>6.8965517241379309E-2</v>
      </c>
    </row>
    <row r="59" spans="2:5" ht="20.100000000000001" customHeight="1" thickBot="1" x14ac:dyDescent="0.25">
      <c r="B59" s="4" t="s">
        <v>41</v>
      </c>
      <c r="C59" s="5">
        <v>105</v>
      </c>
      <c r="D59" s="5">
        <v>107</v>
      </c>
      <c r="E59" s="6">
        <f t="shared" ref="E59:E63" si="5">IF(C59&gt;0,(D59-C59)/C59,"-")</f>
        <v>1.9047619047619049E-2</v>
      </c>
    </row>
    <row r="60" spans="2:5" ht="20.100000000000001" customHeight="1" thickBot="1" x14ac:dyDescent="0.25">
      <c r="B60" s="4" t="s">
        <v>42</v>
      </c>
      <c r="C60" s="5">
        <v>58</v>
      </c>
      <c r="D60" s="5">
        <v>64</v>
      </c>
      <c r="E60" s="6">
        <f t="shared" si="5"/>
        <v>0.10344827586206896</v>
      </c>
    </row>
    <row r="61" spans="2:5" ht="20.100000000000001" customHeight="1" collapsed="1" thickBot="1" x14ac:dyDescent="0.25">
      <c r="B61" s="4" t="s">
        <v>98</v>
      </c>
      <c r="C61" s="6">
        <f>(C59+C60)/C58</f>
        <v>0.93678160919540232</v>
      </c>
      <c r="D61" s="6">
        <f>(D59+D60)/D58</f>
        <v>0.91935483870967738</v>
      </c>
      <c r="E61" s="6">
        <f t="shared" si="5"/>
        <v>-1.8602810211755458E-2</v>
      </c>
    </row>
    <row r="62" spans="2:5" ht="20.100000000000001" customHeight="1" thickBot="1" x14ac:dyDescent="0.25">
      <c r="B62" s="4" t="s">
        <v>39</v>
      </c>
      <c r="C62" s="6">
        <v>0.92920353982300885</v>
      </c>
      <c r="D62" s="6">
        <v>0.89915966386554624</v>
      </c>
      <c r="E62" s="6">
        <f t="shared" si="5"/>
        <v>-3.2332933173269282E-2</v>
      </c>
    </row>
    <row r="63" spans="2:5" ht="20.100000000000001" customHeight="1" thickBot="1" x14ac:dyDescent="0.25">
      <c r="B63" s="4" t="s">
        <v>40</v>
      </c>
      <c r="C63" s="6">
        <v>0.95081967213114749</v>
      </c>
      <c r="D63" s="6">
        <v>0.95522388059701491</v>
      </c>
      <c r="E63" s="6">
        <f t="shared" si="5"/>
        <v>4.632012352032977E-3</v>
      </c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878</v>
      </c>
      <c r="D70" s="5">
        <v>1077</v>
      </c>
      <c r="E70" s="6">
        <f>IF(C70&gt;0,(D70-C70)/C70,"-")</f>
        <v>0.22665148063781321</v>
      </c>
    </row>
    <row r="71" spans="2:10" ht="20.100000000000001" customHeight="1" thickBot="1" x14ac:dyDescent="0.25">
      <c r="B71" s="4" t="s">
        <v>45</v>
      </c>
      <c r="C71" s="5">
        <v>257</v>
      </c>
      <c r="D71" s="5">
        <v>302</v>
      </c>
      <c r="E71" s="6">
        <f t="shared" ref="E71:E77" si="6">IF(C71&gt;0,(D71-C71)/C71,"-")</f>
        <v>0.17509727626459143</v>
      </c>
    </row>
    <row r="72" spans="2:10" ht="20.100000000000001" customHeight="1" thickBot="1" x14ac:dyDescent="0.25">
      <c r="B72" s="4" t="s">
        <v>43</v>
      </c>
      <c r="C72" s="5">
        <v>7</v>
      </c>
      <c r="D72" s="5">
        <v>3</v>
      </c>
      <c r="E72" s="6">
        <f t="shared" si="6"/>
        <v>-0.5714285714285714</v>
      </c>
    </row>
    <row r="73" spans="2:10" ht="20.100000000000001" customHeight="1" thickBot="1" x14ac:dyDescent="0.25">
      <c r="B73" s="4" t="s">
        <v>46</v>
      </c>
      <c r="C73" s="5">
        <v>410</v>
      </c>
      <c r="D73" s="5">
        <v>529</v>
      </c>
      <c r="E73" s="6">
        <f t="shared" si="6"/>
        <v>0.29024390243902437</v>
      </c>
    </row>
    <row r="74" spans="2:10" ht="20.100000000000001" customHeight="1" thickBot="1" x14ac:dyDescent="0.25">
      <c r="B74" s="4" t="s">
        <v>47</v>
      </c>
      <c r="C74" s="5">
        <v>151</v>
      </c>
      <c r="D74" s="5">
        <v>199</v>
      </c>
      <c r="E74" s="6">
        <f t="shared" si="6"/>
        <v>0.31788079470198677</v>
      </c>
    </row>
    <row r="75" spans="2:10" ht="20.100000000000001" customHeight="1" thickBot="1" x14ac:dyDescent="0.25">
      <c r="B75" s="4" t="s">
        <v>48</v>
      </c>
      <c r="C75" s="5">
        <v>53</v>
      </c>
      <c r="D75" s="5">
        <v>44</v>
      </c>
      <c r="E75" s="6">
        <f t="shared" si="6"/>
        <v>-0.16981132075471697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124</v>
      </c>
      <c r="D90" s="5">
        <v>90</v>
      </c>
      <c r="E90" s="6">
        <f>IF(C90&gt;0,(D90-C90)/C90,"-")</f>
        <v>-0.27419354838709675</v>
      </c>
    </row>
    <row r="91" spans="2:5" ht="29.25" thickBot="1" x14ac:dyDescent="0.25">
      <c r="B91" s="4" t="s">
        <v>52</v>
      </c>
      <c r="C91" s="5">
        <v>48</v>
      </c>
      <c r="D91" s="5">
        <v>52</v>
      </c>
      <c r="E91" s="6">
        <f t="shared" ref="E91:E93" si="7">IF(C91&gt;0,(D91-C91)/C91,"-")</f>
        <v>8.3333333333333329E-2</v>
      </c>
    </row>
    <row r="92" spans="2:5" ht="29.25" customHeight="1" thickBot="1" x14ac:dyDescent="0.25">
      <c r="B92" s="4" t="s">
        <v>53</v>
      </c>
      <c r="C92" s="5">
        <v>44</v>
      </c>
      <c r="D92" s="5">
        <v>49</v>
      </c>
      <c r="E92" s="6">
        <f t="shared" si="7"/>
        <v>0.11363636363636363</v>
      </c>
    </row>
    <row r="93" spans="2:5" ht="29.25" customHeight="1" thickBot="1" x14ac:dyDescent="0.25">
      <c r="B93" s="4" t="s">
        <v>54</v>
      </c>
      <c r="C93" s="6">
        <f>(C90+C91)/(C90+C91+C92)</f>
        <v>0.79629629629629628</v>
      </c>
      <c r="D93" s="6">
        <f>(D90+D91)/(D90+D91+D92)</f>
        <v>0.74345549738219896</v>
      </c>
      <c r="E93" s="6">
        <f t="shared" si="7"/>
        <v>-6.6358212589796642E-2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216</v>
      </c>
      <c r="D100" s="5">
        <v>191</v>
      </c>
      <c r="E100" s="6">
        <f>IF(C100&gt;0,(D100-C100)/C100,"-")</f>
        <v>-0.11574074074074074</v>
      </c>
    </row>
    <row r="101" spans="2:5" ht="20.100000000000001" customHeight="1" thickBot="1" x14ac:dyDescent="0.25">
      <c r="B101" s="4" t="s">
        <v>41</v>
      </c>
      <c r="C101" s="5">
        <v>102</v>
      </c>
      <c r="D101" s="5">
        <v>76</v>
      </c>
      <c r="E101" s="6">
        <f t="shared" ref="E101:E105" si="8">IF(C101&gt;0,(D101-C101)/C101,"-")</f>
        <v>-0.25490196078431371</v>
      </c>
    </row>
    <row r="102" spans="2:5" ht="20.100000000000001" customHeight="1" thickBot="1" x14ac:dyDescent="0.25">
      <c r="B102" s="4" t="s">
        <v>42</v>
      </c>
      <c r="C102" s="5">
        <v>70</v>
      </c>
      <c r="D102" s="5">
        <v>66</v>
      </c>
      <c r="E102" s="6">
        <f t="shared" si="8"/>
        <v>-5.7142857142857141E-2</v>
      </c>
    </row>
    <row r="103" spans="2:5" ht="20.100000000000001" customHeight="1" thickBot="1" x14ac:dyDescent="0.25">
      <c r="B103" s="4" t="s">
        <v>98</v>
      </c>
      <c r="C103" s="6">
        <f>(C101+C102)/C100</f>
        <v>0.79629629629629628</v>
      </c>
      <c r="D103" s="6">
        <f>(D101+D102)/D100</f>
        <v>0.74345549738219896</v>
      </c>
      <c r="E103" s="6">
        <f t="shared" si="8"/>
        <v>-6.6358212589796642E-2</v>
      </c>
    </row>
    <row r="104" spans="2:5" ht="20.100000000000001" customHeight="1" thickBot="1" x14ac:dyDescent="0.25">
      <c r="B104" s="4" t="s">
        <v>39</v>
      </c>
      <c r="C104" s="6">
        <v>0.77862595419847325</v>
      </c>
      <c r="D104" s="6">
        <v>0.74509803921568629</v>
      </c>
      <c r="E104" s="6">
        <f t="shared" si="8"/>
        <v>-4.3060361399461677E-2</v>
      </c>
    </row>
    <row r="105" spans="2:5" ht="20.100000000000001" customHeight="1" thickBot="1" x14ac:dyDescent="0.25">
      <c r="B105" s="4" t="s">
        <v>40</v>
      </c>
      <c r="C105" s="6">
        <v>0.82352941176470584</v>
      </c>
      <c r="D105" s="6">
        <v>0.7415730337078652</v>
      </c>
      <c r="E105" s="6">
        <f t="shared" si="8"/>
        <v>-9.9518459069020779E-2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194</v>
      </c>
      <c r="D112" s="5">
        <v>205</v>
      </c>
      <c r="E112" s="6">
        <f>IF(C112&gt;0,(D112-C112)/C112,"-")</f>
        <v>5.6701030927835051E-2</v>
      </c>
    </row>
    <row r="113" spans="2:14" ht="15" thickBot="1" x14ac:dyDescent="0.25">
      <c r="B113" s="4" t="s">
        <v>56</v>
      </c>
      <c r="C113" s="5">
        <v>157</v>
      </c>
      <c r="D113" s="5">
        <v>145</v>
      </c>
      <c r="E113" s="6">
        <f t="shared" ref="E113:E114" si="9">IF(C113&gt;0,(D113-C113)/C113,"-")</f>
        <v>-7.6433121019108277E-2</v>
      </c>
    </row>
    <row r="114" spans="2:14" ht="15" thickBot="1" x14ac:dyDescent="0.25">
      <c r="B114" s="4" t="s">
        <v>57</v>
      </c>
      <c r="C114" s="5">
        <v>37</v>
      </c>
      <c r="D114" s="5">
        <v>60</v>
      </c>
      <c r="E114" s="6">
        <f t="shared" si="9"/>
        <v>0.6216216216216216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0</v>
      </c>
      <c r="E128" s="10">
        <v>0</v>
      </c>
      <c r="F128" s="10">
        <v>2</v>
      </c>
      <c r="G128" s="10">
        <v>2</v>
      </c>
      <c r="H128" s="10">
        <v>0</v>
      </c>
      <c r="I128" s="10">
        <v>1</v>
      </c>
      <c r="J128" s="10">
        <v>3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0.5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2</v>
      </c>
      <c r="H129" s="10">
        <v>0</v>
      </c>
      <c r="I129" s="10">
        <v>0</v>
      </c>
      <c r="J129" s="10">
        <v>2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4</v>
      </c>
      <c r="H133" s="10">
        <v>0</v>
      </c>
      <c r="I133" s="10">
        <v>1</v>
      </c>
      <c r="J133" s="10">
        <v>5</v>
      </c>
      <c r="K133" s="6">
        <f t="shared" si="11"/>
        <v>1</v>
      </c>
      <c r="L133" s="6" t="str">
        <f t="shared" si="10"/>
        <v>-</v>
      </c>
      <c r="M133" s="6" t="str">
        <f t="shared" si="10"/>
        <v>-</v>
      </c>
      <c r="N133" s="6">
        <f t="shared" si="10"/>
        <v>1.5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0.5</v>
      </c>
      <c r="H134" s="6" t="str">
        <f t="shared" si="12"/>
        <v>-</v>
      </c>
      <c r="I134" s="6">
        <f t="shared" si="12"/>
        <v>1</v>
      </c>
      <c r="J134" s="6">
        <f t="shared" si="12"/>
        <v>0.6</v>
      </c>
      <c r="K134" s="6">
        <f>IF(OR(C134="-",G134="-"),"-",(G134-C134)/C134)</f>
        <v>-0.5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-0.4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1</v>
      </c>
      <c r="F143" s="10">
        <v>2</v>
      </c>
      <c r="G143" s="10">
        <v>2</v>
      </c>
      <c r="H143" s="10">
        <v>0</v>
      </c>
      <c r="I143" s="10">
        <v>0</v>
      </c>
      <c r="J143" s="10">
        <v>2</v>
      </c>
      <c r="K143" s="6">
        <f>IF(C143=0,"-",(G143-C143)/C143)</f>
        <v>1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0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37</v>
      </c>
      <c r="D145" s="10">
        <v>0</v>
      </c>
      <c r="E145" s="10">
        <v>0</v>
      </c>
      <c r="F145" s="10">
        <v>37</v>
      </c>
      <c r="G145" s="10">
        <v>40</v>
      </c>
      <c r="H145" s="10">
        <v>0</v>
      </c>
      <c r="I145" s="10">
        <v>3</v>
      </c>
      <c r="J145" s="10">
        <v>43</v>
      </c>
      <c r="K145" s="6">
        <f t="shared" si="16"/>
        <v>8.1081081081081086E-2</v>
      </c>
      <c r="L145" s="6" t="str">
        <f t="shared" si="15"/>
        <v>-</v>
      </c>
      <c r="M145" s="6" t="str">
        <f t="shared" si="15"/>
        <v>-</v>
      </c>
      <c r="N145" s="6">
        <f t="shared" si="15"/>
        <v>0.16216216216216217</v>
      </c>
    </row>
    <row r="146" spans="2:14" ht="15" thickBot="1" x14ac:dyDescent="0.25">
      <c r="B146" s="4" t="s">
        <v>74</v>
      </c>
      <c r="C146" s="10">
        <v>3</v>
      </c>
      <c r="D146" s="10">
        <v>0</v>
      </c>
      <c r="E146" s="10">
        <v>0</v>
      </c>
      <c r="F146" s="10">
        <v>3</v>
      </c>
      <c r="G146" s="10">
        <v>14</v>
      </c>
      <c r="H146" s="10">
        <v>0</v>
      </c>
      <c r="I146" s="10">
        <v>3</v>
      </c>
      <c r="J146" s="10">
        <v>17</v>
      </c>
      <c r="K146" s="6">
        <f t="shared" si="16"/>
        <v>3.6666666666666665</v>
      </c>
      <c r="L146" s="6" t="str">
        <f t="shared" si="15"/>
        <v>-</v>
      </c>
      <c r="M146" s="6" t="str">
        <f t="shared" si="15"/>
        <v>-</v>
      </c>
      <c r="N146" s="6">
        <f t="shared" si="15"/>
        <v>4.666666666666667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43</v>
      </c>
      <c r="D148" s="10">
        <v>0</v>
      </c>
      <c r="E148" s="10">
        <v>1</v>
      </c>
      <c r="F148" s="10">
        <v>44</v>
      </c>
      <c r="G148" s="10">
        <v>56</v>
      </c>
      <c r="H148" s="10">
        <v>0</v>
      </c>
      <c r="I148" s="10">
        <v>6</v>
      </c>
      <c r="J148" s="10">
        <v>62</v>
      </c>
      <c r="K148" s="6">
        <f t="shared" ref="K148" si="17">IF(C148=0,"-",(G148-C148)/C148)</f>
        <v>0.30232558139534882</v>
      </c>
      <c r="L148" s="6" t="str">
        <f t="shared" ref="L148" si="18">IF(D148=0,"-",(H148-D148)/D148)</f>
        <v>-</v>
      </c>
      <c r="M148" s="6">
        <f t="shared" ref="M148" si="19">IF(E148=0,"-",(I148-E148)/E148)</f>
        <v>5</v>
      </c>
      <c r="N148" s="6">
        <f t="shared" ref="N148" si="20">IF(F148=0,"-",(J148-F148)/F148)</f>
        <v>0.40909090909090912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2.6315789473684209E-2</v>
      </c>
      <c r="D149" s="6" t="str">
        <f t="shared" si="21"/>
        <v>-</v>
      </c>
      <c r="E149" s="6">
        <f t="shared" si="21"/>
        <v>1</v>
      </c>
      <c r="F149" s="6">
        <f t="shared" si="21"/>
        <v>5.128205128205128E-2</v>
      </c>
      <c r="G149" s="6">
        <f t="shared" si="21"/>
        <v>4.7619047619047616E-2</v>
      </c>
      <c r="H149" s="6" t="str">
        <f t="shared" si="21"/>
        <v>-</v>
      </c>
      <c r="I149" s="6" t="str">
        <f t="shared" si="21"/>
        <v>-</v>
      </c>
      <c r="J149" s="6">
        <f t="shared" si="21"/>
        <v>4.4444444444444446E-2</v>
      </c>
      <c r="K149" s="6">
        <f>IF(OR(C149="-",G149="-"),"-",(G149-C149)/C149)</f>
        <v>0.80952380952380953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-0.13333333333333328</v>
      </c>
    </row>
    <row r="150" spans="2:14" ht="29.25" thickBot="1" x14ac:dyDescent="0.25">
      <c r="B150" s="7" t="s">
        <v>77</v>
      </c>
      <c r="C150" s="6">
        <f t="shared" si="21"/>
        <v>0.4</v>
      </c>
      <c r="D150" s="6" t="str">
        <f t="shared" si="21"/>
        <v>-</v>
      </c>
      <c r="E150" s="6" t="str">
        <f t="shared" si="21"/>
        <v>-</v>
      </c>
      <c r="F150" s="6">
        <f t="shared" si="21"/>
        <v>0.4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40</v>
      </c>
      <c r="D157" s="19">
        <v>53</v>
      </c>
      <c r="E157" s="18">
        <f>IF(C157=0,"-",(D157-C157)/C157)</f>
        <v>0.32500000000000001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2</v>
      </c>
      <c r="E158" s="18">
        <f t="shared" ref="E158:E159" si="23">IF(C158=0,"-",(D158-C158)/C158)</f>
        <v>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2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0.93023255813953487</v>
      </c>
      <c r="D160" s="18">
        <f>IF(D157=0,"-",D157/(D157+D158+D159))</f>
        <v>0.96363636363636362</v>
      </c>
      <c r="E160" s="18">
        <f>IF(OR(C160="-",D160="-"),"-",(D160-C160)/C160)</f>
        <v>3.5909090909090911E-2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5</v>
      </c>
      <c r="E166" s="6">
        <f t="shared" ref="E166:E168" si="24">IF(C166=0,"-",(D166-C166)/C166)</f>
        <v>1.5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2</v>
      </c>
      <c r="E167" s="6" t="str">
        <f t="shared" si="24"/>
        <v>-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1</v>
      </c>
      <c r="E168" s="6">
        <f t="shared" si="24"/>
        <v>-0.5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0.6</v>
      </c>
      <c r="E169" s="6">
        <f t="shared" ref="E169:E171" si="25">IF(OR(C169="-",D169="-"),"-",(D169-C169)/C169)</f>
        <v>-0.4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0.66666666666666663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0.5</v>
      </c>
      <c r="E171" s="6">
        <f t="shared" si="25"/>
        <v>-0.5</v>
      </c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1</v>
      </c>
      <c r="D178" s="5">
        <v>2</v>
      </c>
      <c r="E178" s="6">
        <f>IF(C178=0,"-",(D178-C178)/C178)</f>
        <v>1</v>
      </c>
      <c r="H178" s="13"/>
    </row>
    <row r="179" spans="2:10" ht="15" thickBot="1" x14ac:dyDescent="0.25">
      <c r="B179" s="4" t="s">
        <v>43</v>
      </c>
      <c r="C179" s="5">
        <v>1</v>
      </c>
      <c r="D179" s="5">
        <v>2</v>
      </c>
      <c r="E179" s="6">
        <f t="shared" ref="E179:E185" si="26">IF(C179=0,"-",(D179-C179)/C179)</f>
        <v>1</v>
      </c>
      <c r="H179" s="13"/>
    </row>
    <row r="180" spans="2:10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46</v>
      </c>
      <c r="D182" s="5">
        <v>52</v>
      </c>
      <c r="E182" s="6">
        <f t="shared" si="26"/>
        <v>0.13043478260869565</v>
      </c>
      <c r="H182" s="13"/>
    </row>
    <row r="183" spans="2:10" ht="15" thickBot="1" x14ac:dyDescent="0.25">
      <c r="B183" s="4" t="s">
        <v>47</v>
      </c>
      <c r="C183" s="5">
        <v>46</v>
      </c>
      <c r="D183" s="5">
        <v>47</v>
      </c>
      <c r="E183" s="6">
        <f t="shared" si="26"/>
        <v>2.1739130434782608E-2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0</v>
      </c>
      <c r="D185" s="5">
        <v>5</v>
      </c>
      <c r="E185" s="6" t="str">
        <f t="shared" si="26"/>
        <v>-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2</v>
      </c>
      <c r="E197" s="6">
        <f t="shared" ref="E197:E200" si="27">IF(C197=0,"-",(D197-C197)/C197)</f>
        <v>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2</v>
      </c>
      <c r="E199" s="6">
        <f t="shared" si="27"/>
        <v>1</v>
      </c>
    </row>
    <row r="200" spans="2:5" ht="15" thickBot="1" x14ac:dyDescent="0.25">
      <c r="B200" s="4" t="s">
        <v>85</v>
      </c>
      <c r="C200" s="5">
        <v>1</v>
      </c>
      <c r="D200" s="5">
        <v>2</v>
      </c>
      <c r="E200" s="6">
        <f t="shared" si="27"/>
        <v>1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2</v>
      </c>
      <c r="E208" s="6">
        <f t="shared" si="28"/>
        <v>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2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3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3</v>
      </c>
      <c r="D222" s="5">
        <v>5</v>
      </c>
      <c r="E222" s="6">
        <f t="shared" si="30"/>
        <v>0.66666666666666663</v>
      </c>
    </row>
    <row r="223" spans="2:5" ht="15" thickBot="1" x14ac:dyDescent="0.25">
      <c r="B223" s="16" t="s">
        <v>93</v>
      </c>
      <c r="C223" s="5">
        <v>6</v>
      </c>
      <c r="D223" s="5">
        <v>8</v>
      </c>
      <c r="E223" s="6">
        <f t="shared" si="30"/>
        <v>0.33333333333333331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661</v>
      </c>
      <c r="D14" s="5">
        <v>773</v>
      </c>
      <c r="E14" s="6">
        <f>IF(C14&gt;0,(D14-C14)/C14)</f>
        <v>0.16944024205748864</v>
      </c>
    </row>
    <row r="15" spans="1:5" ht="20.100000000000001" customHeight="1" thickBot="1" x14ac:dyDescent="0.25">
      <c r="B15" s="4" t="s">
        <v>17</v>
      </c>
      <c r="C15" s="5">
        <v>656</v>
      </c>
      <c r="D15" s="5">
        <v>773</v>
      </c>
      <c r="E15" s="6">
        <f t="shared" ref="E15:E25" si="0">IF(C15&gt;0,(D15-C15)/C15)</f>
        <v>0.17835365853658536</v>
      </c>
    </row>
    <row r="16" spans="1:5" ht="20.100000000000001" customHeight="1" thickBot="1" x14ac:dyDescent="0.25">
      <c r="B16" s="4" t="s">
        <v>18</v>
      </c>
      <c r="C16" s="5">
        <v>547</v>
      </c>
      <c r="D16" s="5">
        <v>596</v>
      </c>
      <c r="E16" s="6">
        <f t="shared" si="0"/>
        <v>8.957952468007313E-2</v>
      </c>
    </row>
    <row r="17" spans="2:5" ht="20.100000000000001" customHeight="1" thickBot="1" x14ac:dyDescent="0.25">
      <c r="B17" s="4" t="s">
        <v>19</v>
      </c>
      <c r="C17" s="5">
        <v>109</v>
      </c>
      <c r="D17" s="5">
        <v>177</v>
      </c>
      <c r="E17" s="6">
        <f t="shared" si="0"/>
        <v>0.62385321100917435</v>
      </c>
    </row>
    <row r="18" spans="2:5" ht="20.100000000000001" customHeight="1" thickBot="1" x14ac:dyDescent="0.25">
      <c r="B18" s="4" t="s">
        <v>100</v>
      </c>
      <c r="C18" s="5">
        <v>8</v>
      </c>
      <c r="D18" s="5">
        <v>8</v>
      </c>
      <c r="E18" s="6">
        <f>IF(C18=0,"-",(D18-C18)/C18)</f>
        <v>0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2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0.16615853658536586</v>
      </c>
      <c r="D20" s="6">
        <f>D17/D15</f>
        <v>0.22897800776196636</v>
      </c>
      <c r="E20" s="6">
        <f t="shared" si="0"/>
        <v>0.37806947790688006</v>
      </c>
    </row>
    <row r="21" spans="2:5" ht="30" customHeight="1" thickBot="1" x14ac:dyDescent="0.25">
      <c r="B21" s="4" t="s">
        <v>23</v>
      </c>
      <c r="C21" s="5">
        <v>39</v>
      </c>
      <c r="D21" s="5">
        <v>69</v>
      </c>
      <c r="E21" s="6">
        <f t="shared" si="0"/>
        <v>0.76923076923076927</v>
      </c>
    </row>
    <row r="22" spans="2:5" ht="20.100000000000001" customHeight="1" thickBot="1" x14ac:dyDescent="0.25">
      <c r="B22" s="4" t="s">
        <v>24</v>
      </c>
      <c r="C22" s="5">
        <v>30</v>
      </c>
      <c r="D22" s="5">
        <v>48</v>
      </c>
      <c r="E22" s="6">
        <f t="shared" si="0"/>
        <v>0.6</v>
      </c>
    </row>
    <row r="23" spans="2:5" ht="20.100000000000001" customHeight="1" thickBot="1" x14ac:dyDescent="0.25">
      <c r="B23" s="4" t="s">
        <v>25</v>
      </c>
      <c r="C23" s="5">
        <v>9</v>
      </c>
      <c r="D23" s="5">
        <v>21</v>
      </c>
      <c r="E23" s="6">
        <f t="shared" si="0"/>
        <v>1.3333333333333333</v>
      </c>
    </row>
    <row r="24" spans="2:5" ht="20.100000000000001" customHeight="1" thickBot="1" x14ac:dyDescent="0.25">
      <c r="B24" s="4" t="s">
        <v>21</v>
      </c>
      <c r="C24" s="6">
        <f>C23/C21</f>
        <v>0.23076923076923078</v>
      </c>
      <c r="D24" s="6">
        <f t="shared" ref="D24" si="1">D23/D21</f>
        <v>0.30434782608695654</v>
      </c>
      <c r="E24" s="6">
        <f t="shared" si="0"/>
        <v>0.31884057971014496</v>
      </c>
    </row>
    <row r="25" spans="2:5" ht="20.100000000000001" customHeight="1" thickBot="1" x14ac:dyDescent="0.25">
      <c r="B25" s="7" t="s">
        <v>26</v>
      </c>
      <c r="C25" s="6">
        <v>0.12397779739079653</v>
      </c>
      <c r="D25" s="6">
        <v>0.14710723984569915</v>
      </c>
      <c r="E25" s="6">
        <f t="shared" si="0"/>
        <v>0.18656116612553744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143</v>
      </c>
      <c r="D34" s="5">
        <v>242</v>
      </c>
      <c r="E34" s="6">
        <f>IF(C34&gt;0,(D34-C34)/C34,"-")</f>
        <v>0.69230769230769229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107</v>
      </c>
      <c r="D36" s="5">
        <v>185</v>
      </c>
      <c r="E36" s="6">
        <f t="shared" si="2"/>
        <v>0.7289719626168224</v>
      </c>
    </row>
    <row r="37" spans="2:5" ht="20.100000000000001" customHeight="1" thickBot="1" x14ac:dyDescent="0.25">
      <c r="B37" s="4" t="s">
        <v>30</v>
      </c>
      <c r="C37" s="5">
        <v>36</v>
      </c>
      <c r="D37" s="5">
        <v>57</v>
      </c>
      <c r="E37" s="6">
        <f t="shared" si="2"/>
        <v>0.58333333333333337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109</v>
      </c>
      <c r="D44" s="5">
        <v>141</v>
      </c>
      <c r="E44" s="6">
        <f>IF(C44&gt;0,(D44-C44)/C44,"-")</f>
        <v>0.29357798165137616</v>
      </c>
    </row>
    <row r="45" spans="2:5" ht="20.100000000000001" customHeight="1" thickBot="1" x14ac:dyDescent="0.25">
      <c r="B45" s="4" t="s">
        <v>34</v>
      </c>
      <c r="C45" s="5">
        <v>5</v>
      </c>
      <c r="D45" s="5">
        <v>14</v>
      </c>
      <c r="E45" s="6">
        <f t="shared" ref="E45:E51" si="3">IF(C45&gt;0,(D45-C45)/C45,"-")</f>
        <v>1.8</v>
      </c>
    </row>
    <row r="46" spans="2:5" ht="20.100000000000001" customHeight="1" thickBot="1" x14ac:dyDescent="0.25">
      <c r="B46" s="4" t="s">
        <v>31</v>
      </c>
      <c r="C46" s="5">
        <v>7</v>
      </c>
      <c r="D46" s="5">
        <v>6</v>
      </c>
      <c r="E46" s="6">
        <f t="shared" si="3"/>
        <v>-0.14285714285714285</v>
      </c>
    </row>
    <row r="47" spans="2:5" ht="20.100000000000001" customHeight="1" thickBot="1" x14ac:dyDescent="0.25">
      <c r="B47" s="4" t="s">
        <v>32</v>
      </c>
      <c r="C47" s="5">
        <v>220</v>
      </c>
      <c r="D47" s="5">
        <v>279</v>
      </c>
      <c r="E47" s="6">
        <f t="shared" si="3"/>
        <v>0.26818181818181819</v>
      </c>
    </row>
    <row r="48" spans="2:5" ht="20.100000000000001" customHeight="1" thickBot="1" x14ac:dyDescent="0.25">
      <c r="B48" s="4" t="s">
        <v>35</v>
      </c>
      <c r="C48" s="5">
        <v>213</v>
      </c>
      <c r="D48" s="5">
        <v>182</v>
      </c>
      <c r="E48" s="6">
        <f t="shared" si="3"/>
        <v>-0.14553990610328638</v>
      </c>
    </row>
    <row r="49" spans="2:5" ht="20.100000000000001" customHeight="1" thickBot="1" x14ac:dyDescent="0.25">
      <c r="B49" s="4" t="s">
        <v>67</v>
      </c>
      <c r="C49" s="5">
        <v>107</v>
      </c>
      <c r="D49" s="5">
        <v>102</v>
      </c>
      <c r="E49" s="6">
        <f t="shared" si="3"/>
        <v>-4.6728971962616821E-2</v>
      </c>
    </row>
    <row r="50" spans="2:5" ht="20.100000000000001" customHeight="1" collapsed="1" thickBot="1" x14ac:dyDescent="0.25">
      <c r="B50" s="4" t="s">
        <v>36</v>
      </c>
      <c r="C50" s="6">
        <f>C44/(C44+C45)</f>
        <v>0.95614035087719296</v>
      </c>
      <c r="D50" s="6">
        <f>D44/(D44+D45)</f>
        <v>0.9096774193548387</v>
      </c>
      <c r="E50" s="6">
        <f t="shared" si="3"/>
        <v>-4.8594258656407208E-2</v>
      </c>
    </row>
    <row r="51" spans="2:5" ht="20.100000000000001" customHeight="1" thickBot="1" x14ac:dyDescent="0.25">
      <c r="B51" s="4" t="s">
        <v>37</v>
      </c>
      <c r="C51" s="6">
        <f>C47/(C46+C47)</f>
        <v>0.96916299559471364</v>
      </c>
      <c r="D51" s="6">
        <f t="shared" ref="D51" si="4">D47/(D46+D47)</f>
        <v>0.97894736842105268</v>
      </c>
      <c r="E51" s="6">
        <f t="shared" si="3"/>
        <v>1.0095693779904371E-2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114</v>
      </c>
      <c r="D58" s="5">
        <v>158</v>
      </c>
      <c r="E58" s="6">
        <f>IF(C58&gt;0,(D58-C58)/C58,"-")</f>
        <v>0.38596491228070173</v>
      </c>
    </row>
    <row r="59" spans="2:5" ht="20.100000000000001" customHeight="1" thickBot="1" x14ac:dyDescent="0.25">
      <c r="B59" s="4" t="s">
        <v>41</v>
      </c>
      <c r="C59" s="5">
        <v>96</v>
      </c>
      <c r="D59" s="5">
        <v>121</v>
      </c>
      <c r="E59" s="6">
        <f t="shared" ref="E59:E63" si="5">IF(C59&gt;0,(D59-C59)/C59,"-")</f>
        <v>0.26041666666666669</v>
      </c>
    </row>
    <row r="60" spans="2:5" ht="20.100000000000001" customHeight="1" thickBot="1" x14ac:dyDescent="0.25">
      <c r="B60" s="4" t="s">
        <v>42</v>
      </c>
      <c r="C60" s="5">
        <v>13</v>
      </c>
      <c r="D60" s="5">
        <v>23</v>
      </c>
      <c r="E60" s="6">
        <f t="shared" si="5"/>
        <v>0.76923076923076927</v>
      </c>
    </row>
    <row r="61" spans="2:5" ht="20.100000000000001" customHeight="1" collapsed="1" thickBot="1" x14ac:dyDescent="0.25">
      <c r="B61" s="4" t="s">
        <v>98</v>
      </c>
      <c r="C61" s="6">
        <f>(C59+C60)/C58</f>
        <v>0.95614035087719296</v>
      </c>
      <c r="D61" s="6">
        <f>(D59+D60)/D58</f>
        <v>0.91139240506329111</v>
      </c>
      <c r="E61" s="6">
        <f t="shared" si="5"/>
        <v>-4.6800603878759728E-2</v>
      </c>
    </row>
    <row r="62" spans="2:5" ht="20.100000000000001" customHeight="1" thickBot="1" x14ac:dyDescent="0.25">
      <c r="B62" s="4" t="s">
        <v>39</v>
      </c>
      <c r="C62" s="6">
        <v>0.95049504950495045</v>
      </c>
      <c r="D62" s="6">
        <v>0.90298507462686572</v>
      </c>
      <c r="E62" s="6">
        <f t="shared" si="5"/>
        <v>-4.9984452736318311E-2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0.95833333333333337</v>
      </c>
      <c r="E63" s="6">
        <f t="shared" si="5"/>
        <v>-4.166666666666663E-2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831</v>
      </c>
      <c r="D70" s="5">
        <v>922</v>
      </c>
      <c r="E70" s="6">
        <f>IF(C70&gt;0,(D70-C70)/C70,"-")</f>
        <v>0.1095066185318893</v>
      </c>
    </row>
    <row r="71" spans="2:10" ht="20.100000000000001" customHeight="1" thickBot="1" x14ac:dyDescent="0.25">
      <c r="B71" s="4" t="s">
        <v>45</v>
      </c>
      <c r="C71" s="5">
        <v>225</v>
      </c>
      <c r="D71" s="5">
        <v>257</v>
      </c>
      <c r="E71" s="6">
        <f t="shared" ref="E71:E77" si="6">IF(C71&gt;0,(D71-C71)/C71,"-")</f>
        <v>0.14222222222222222</v>
      </c>
    </row>
    <row r="72" spans="2:10" ht="20.100000000000001" customHeight="1" thickBot="1" x14ac:dyDescent="0.25">
      <c r="B72" s="4" t="s">
        <v>43</v>
      </c>
      <c r="C72" s="5">
        <v>2</v>
      </c>
      <c r="D72" s="5">
        <v>4</v>
      </c>
      <c r="E72" s="6">
        <f t="shared" si="6"/>
        <v>1</v>
      </c>
    </row>
    <row r="73" spans="2:10" ht="20.100000000000001" customHeight="1" thickBot="1" x14ac:dyDescent="0.25">
      <c r="B73" s="4" t="s">
        <v>46</v>
      </c>
      <c r="C73" s="5">
        <v>362</v>
      </c>
      <c r="D73" s="5">
        <v>432</v>
      </c>
      <c r="E73" s="6">
        <f t="shared" si="6"/>
        <v>0.19337016574585636</v>
      </c>
    </row>
    <row r="74" spans="2:10" ht="20.100000000000001" customHeight="1" thickBot="1" x14ac:dyDescent="0.25">
      <c r="B74" s="4" t="s">
        <v>47</v>
      </c>
      <c r="C74" s="5">
        <v>212</v>
      </c>
      <c r="D74" s="5">
        <v>192</v>
      </c>
      <c r="E74" s="6">
        <f t="shared" si="6"/>
        <v>-9.4339622641509441E-2</v>
      </c>
    </row>
    <row r="75" spans="2:10" ht="20.100000000000001" customHeight="1" thickBot="1" x14ac:dyDescent="0.25">
      <c r="B75" s="4" t="s">
        <v>48</v>
      </c>
      <c r="C75" s="5">
        <v>30</v>
      </c>
      <c r="D75" s="5">
        <v>37</v>
      </c>
      <c r="E75" s="6">
        <f t="shared" si="6"/>
        <v>0.23333333333333334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72</v>
      </c>
      <c r="D90" s="5">
        <v>67</v>
      </c>
      <c r="E90" s="6">
        <f>IF(C90&gt;0,(D90-C90)/C90,"-")</f>
        <v>-6.9444444444444448E-2</v>
      </c>
    </row>
    <row r="91" spans="2:5" ht="29.25" thickBot="1" x14ac:dyDescent="0.25">
      <c r="B91" s="4" t="s">
        <v>52</v>
      </c>
      <c r="C91" s="5">
        <v>51</v>
      </c>
      <c r="D91" s="5">
        <v>56</v>
      </c>
      <c r="E91" s="6">
        <f t="shared" ref="E91:E93" si="7">IF(C91&gt;0,(D91-C91)/C91,"-")</f>
        <v>9.8039215686274508E-2</v>
      </c>
    </row>
    <row r="92" spans="2:5" ht="29.25" customHeight="1" thickBot="1" x14ac:dyDescent="0.25">
      <c r="B92" s="4" t="s">
        <v>53</v>
      </c>
      <c r="C92" s="5">
        <v>75</v>
      </c>
      <c r="D92" s="5">
        <v>48</v>
      </c>
      <c r="E92" s="6">
        <f t="shared" si="7"/>
        <v>-0.36</v>
      </c>
    </row>
    <row r="93" spans="2:5" ht="29.25" customHeight="1" thickBot="1" x14ac:dyDescent="0.25">
      <c r="B93" s="4" t="s">
        <v>54</v>
      </c>
      <c r="C93" s="6">
        <f>(C90+C91)/(C90+C91+C92)</f>
        <v>0.62121212121212122</v>
      </c>
      <c r="D93" s="6">
        <f>(D90+D91)/(D90+D91+D92)</f>
        <v>0.7192982456140351</v>
      </c>
      <c r="E93" s="6">
        <f t="shared" si="7"/>
        <v>0.15789473684210528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201</v>
      </c>
      <c r="D100" s="5">
        <v>171</v>
      </c>
      <c r="E100" s="6">
        <f>IF(C100&gt;0,(D100-C100)/C100,"-")</f>
        <v>-0.14925373134328357</v>
      </c>
    </row>
    <row r="101" spans="2:5" ht="20.100000000000001" customHeight="1" thickBot="1" x14ac:dyDescent="0.25">
      <c r="B101" s="4" t="s">
        <v>41</v>
      </c>
      <c r="C101" s="5">
        <v>114</v>
      </c>
      <c r="D101" s="5">
        <v>109</v>
      </c>
      <c r="E101" s="6">
        <f t="shared" ref="E101:E105" si="8">IF(C101&gt;0,(D101-C101)/C101,"-")</f>
        <v>-4.3859649122807015E-2</v>
      </c>
    </row>
    <row r="102" spans="2:5" ht="20.100000000000001" customHeight="1" thickBot="1" x14ac:dyDescent="0.25">
      <c r="B102" s="4" t="s">
        <v>42</v>
      </c>
      <c r="C102" s="5">
        <v>11</v>
      </c>
      <c r="D102" s="5">
        <v>14</v>
      </c>
      <c r="E102" s="6">
        <f t="shared" si="8"/>
        <v>0.27272727272727271</v>
      </c>
    </row>
    <row r="103" spans="2:5" ht="20.100000000000001" customHeight="1" thickBot="1" x14ac:dyDescent="0.25">
      <c r="B103" s="4" t="s">
        <v>98</v>
      </c>
      <c r="C103" s="6">
        <f>(C101+C102)/C100</f>
        <v>0.62189054726368154</v>
      </c>
      <c r="D103" s="6">
        <f>(D101+D102)/D100</f>
        <v>0.7192982456140351</v>
      </c>
      <c r="E103" s="6">
        <f t="shared" si="8"/>
        <v>0.15663157894736854</v>
      </c>
    </row>
    <row r="104" spans="2:5" ht="20.100000000000001" customHeight="1" thickBot="1" x14ac:dyDescent="0.25">
      <c r="B104" s="4" t="s">
        <v>39</v>
      </c>
      <c r="C104" s="6">
        <v>0.61290322580645162</v>
      </c>
      <c r="D104" s="6">
        <v>0.71241830065359479</v>
      </c>
      <c r="E104" s="6">
        <f t="shared" si="8"/>
        <v>0.16236670106639148</v>
      </c>
    </row>
    <row r="105" spans="2:5" ht="20.100000000000001" customHeight="1" thickBot="1" x14ac:dyDescent="0.25">
      <c r="B105" s="4" t="s">
        <v>40</v>
      </c>
      <c r="C105" s="6">
        <v>0.73333333333333328</v>
      </c>
      <c r="D105" s="6">
        <v>0.77777777777777779</v>
      </c>
      <c r="E105" s="6">
        <f t="shared" si="8"/>
        <v>6.0606060606060698E-2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257</v>
      </c>
      <c r="D112" s="5">
        <v>210</v>
      </c>
      <c r="E112" s="6">
        <f>IF(C112&gt;0,(D112-C112)/C112,"-")</f>
        <v>-0.1828793774319066</v>
      </c>
    </row>
    <row r="113" spans="2:14" ht="15" thickBot="1" x14ac:dyDescent="0.25">
      <c r="B113" s="4" t="s">
        <v>56</v>
      </c>
      <c r="C113" s="5">
        <v>172</v>
      </c>
      <c r="D113" s="5">
        <v>135</v>
      </c>
      <c r="E113" s="6">
        <f t="shared" ref="E113:E114" si="9">IF(C113&gt;0,(D113-C113)/C113,"-")</f>
        <v>-0.21511627906976744</v>
      </c>
    </row>
    <row r="114" spans="2:14" ht="15" thickBot="1" x14ac:dyDescent="0.25">
      <c r="B114" s="4" t="s">
        <v>57</v>
      </c>
      <c r="C114" s="5">
        <v>85</v>
      </c>
      <c r="D114" s="5">
        <v>75</v>
      </c>
      <c r="E114" s="6">
        <f t="shared" si="9"/>
        <v>-0.11764705882352941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4</v>
      </c>
      <c r="H128" s="10">
        <v>0</v>
      </c>
      <c r="I128" s="10">
        <v>1</v>
      </c>
      <c r="J128" s="10">
        <v>5</v>
      </c>
      <c r="K128" s="6">
        <f>IF(C128=0,"-",(G128-C128)/C128)</f>
        <v>3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4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5</v>
      </c>
      <c r="H133" s="10">
        <v>0</v>
      </c>
      <c r="I133" s="10">
        <v>1</v>
      </c>
      <c r="J133" s="10">
        <v>6</v>
      </c>
      <c r="K133" s="6">
        <f t="shared" si="11"/>
        <v>4</v>
      </c>
      <c r="L133" s="6" t="str">
        <f t="shared" si="10"/>
        <v>-</v>
      </c>
      <c r="M133" s="6" t="str">
        <f t="shared" si="10"/>
        <v>-</v>
      </c>
      <c r="N133" s="6">
        <f t="shared" si="10"/>
        <v>5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0.8</v>
      </c>
      <c r="H134" s="6" t="str">
        <f t="shared" si="12"/>
        <v>-</v>
      </c>
      <c r="I134" s="6">
        <f t="shared" si="12"/>
        <v>1</v>
      </c>
      <c r="J134" s="6">
        <f t="shared" si="12"/>
        <v>0.83333333333333337</v>
      </c>
      <c r="K134" s="6">
        <f>IF(OR(C134="-",G134="-"),"-",(G134-C134)/C134)</f>
        <v>-0.19999999999999996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-0.16666666666666663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</v>
      </c>
      <c r="D143" s="10">
        <v>0</v>
      </c>
      <c r="E143" s="10">
        <v>2</v>
      </c>
      <c r="F143" s="10">
        <v>4</v>
      </c>
      <c r="G143" s="10">
        <v>0</v>
      </c>
      <c r="H143" s="10">
        <v>0</v>
      </c>
      <c r="I143" s="10">
        <v>0</v>
      </c>
      <c r="J143" s="10">
        <v>0</v>
      </c>
      <c r="K143" s="6">
        <f>IF(C143=0,"-",(G143-C143)/C143)</f>
        <v>-1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-1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1</v>
      </c>
      <c r="H144" s="10">
        <v>0</v>
      </c>
      <c r="I144" s="10">
        <v>1</v>
      </c>
      <c r="J144" s="10">
        <v>2</v>
      </c>
      <c r="K144" s="6">
        <f t="shared" ref="K144:K147" si="16">IF(C144=0,"-",(G144-C144)/C144)</f>
        <v>-0.5</v>
      </c>
      <c r="L144" s="6" t="str">
        <f t="shared" si="15"/>
        <v>-</v>
      </c>
      <c r="M144" s="6" t="str">
        <f t="shared" si="15"/>
        <v>-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28</v>
      </c>
      <c r="D145" s="10">
        <v>0</v>
      </c>
      <c r="E145" s="10">
        <v>6</v>
      </c>
      <c r="F145" s="10">
        <v>34</v>
      </c>
      <c r="G145" s="10">
        <v>47</v>
      </c>
      <c r="H145" s="10">
        <v>0</v>
      </c>
      <c r="I145" s="10">
        <v>6</v>
      </c>
      <c r="J145" s="10">
        <v>53</v>
      </c>
      <c r="K145" s="6">
        <f t="shared" si="16"/>
        <v>0.6785714285714286</v>
      </c>
      <c r="L145" s="6" t="str">
        <f t="shared" si="15"/>
        <v>-</v>
      </c>
      <c r="M145" s="6">
        <f t="shared" si="15"/>
        <v>0</v>
      </c>
      <c r="N145" s="6">
        <f t="shared" si="15"/>
        <v>0.55882352941176472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2</v>
      </c>
      <c r="H146" s="10">
        <v>0</v>
      </c>
      <c r="I146" s="10">
        <v>0</v>
      </c>
      <c r="J146" s="10">
        <v>2</v>
      </c>
      <c r="K146" s="6">
        <f t="shared" si="16"/>
        <v>1</v>
      </c>
      <c r="L146" s="6" t="str">
        <f t="shared" si="15"/>
        <v>-</v>
      </c>
      <c r="M146" s="6" t="str">
        <f t="shared" si="15"/>
        <v>-</v>
      </c>
      <c r="N146" s="6">
        <f t="shared" si="15"/>
        <v>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33</v>
      </c>
      <c r="D148" s="10">
        <v>0</v>
      </c>
      <c r="E148" s="10">
        <v>8</v>
      </c>
      <c r="F148" s="10">
        <v>41</v>
      </c>
      <c r="G148" s="10">
        <v>51</v>
      </c>
      <c r="H148" s="10">
        <v>0</v>
      </c>
      <c r="I148" s="10">
        <v>7</v>
      </c>
      <c r="J148" s="10">
        <v>58</v>
      </c>
      <c r="K148" s="6">
        <f t="shared" ref="K148" si="17">IF(C148=0,"-",(G148-C148)/C148)</f>
        <v>0.54545454545454541</v>
      </c>
      <c r="L148" s="6" t="str">
        <f t="shared" ref="L148" si="18">IF(D148=0,"-",(H148-D148)/D148)</f>
        <v>-</v>
      </c>
      <c r="M148" s="6">
        <f t="shared" ref="M148" si="19">IF(E148=0,"-",(I148-E148)/E148)</f>
        <v>-0.125</v>
      </c>
      <c r="N148" s="6">
        <f t="shared" ref="N148" si="20">IF(F148=0,"-",(J148-F148)/F148)</f>
        <v>0.41463414634146339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6.6666666666666666E-2</v>
      </c>
      <c r="D149" s="6" t="str">
        <f t="shared" si="21"/>
        <v>-</v>
      </c>
      <c r="E149" s="6">
        <f t="shared" si="21"/>
        <v>0.25</v>
      </c>
      <c r="F149" s="6">
        <f t="shared" si="21"/>
        <v>0.10526315789473684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0.66666666666666663</v>
      </c>
      <c r="D150" s="6" t="str">
        <f t="shared" si="21"/>
        <v>-</v>
      </c>
      <c r="E150" s="6" t="str">
        <f t="shared" si="21"/>
        <v>-</v>
      </c>
      <c r="F150" s="6">
        <f t="shared" si="21"/>
        <v>0.66666666666666663</v>
      </c>
      <c r="G150" s="6">
        <f t="shared" si="21"/>
        <v>0.33333333333333331</v>
      </c>
      <c r="H150" s="6" t="str">
        <f t="shared" si="21"/>
        <v>-</v>
      </c>
      <c r="I150" s="6">
        <f t="shared" si="21"/>
        <v>1</v>
      </c>
      <c r="J150" s="6">
        <f t="shared" si="21"/>
        <v>0.5</v>
      </c>
      <c r="K150" s="6">
        <f>IF(OR(C150="-",G150="-"),"-",(G150-C150)/C150)</f>
        <v>-0.5</v>
      </c>
      <c r="L150" s="6" t="str">
        <f t="shared" si="22"/>
        <v>-</v>
      </c>
      <c r="M150" s="6" t="str">
        <f t="shared" si="22"/>
        <v>-</v>
      </c>
      <c r="N150" s="6">
        <f t="shared" si="22"/>
        <v>-0.24999999999999994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21</v>
      </c>
      <c r="D157" s="19">
        <v>42</v>
      </c>
      <c r="E157" s="18">
        <f>IF(C157=0,"-",(D157-C157)/C157)</f>
        <v>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8</v>
      </c>
      <c r="E158" s="18">
        <f t="shared" ref="E158:E159" si="23">IF(C158=0,"-",(D158-C158)/C158)</f>
        <v>7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1</v>
      </c>
      <c r="E159" s="18">
        <f t="shared" si="23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0.91304347826086951</v>
      </c>
      <c r="D160" s="18">
        <f>IF(D157=0,"-",D157/(D157+D158+D159))</f>
        <v>0.82352941176470584</v>
      </c>
      <c r="E160" s="18">
        <f>IF(OR(C160="-",D160="-"),"-",(D160-C160)/C160)</f>
        <v>-9.8039215686274495E-2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6</v>
      </c>
      <c r="E166" s="6">
        <f t="shared" ref="E166:E168" si="24">IF(C166=0,"-",(D166-C166)/C166)</f>
        <v>5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4</v>
      </c>
      <c r="E167" s="6">
        <f t="shared" si="24"/>
        <v>3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0.83333333333333337</v>
      </c>
      <c r="E169" s="6">
        <f t="shared" ref="E169:E171" si="25">IF(OR(C169="-",D169="-"),"-",(D169-C169)/C169)</f>
        <v>-0.16666666666666663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0.8</v>
      </c>
      <c r="E170" s="6">
        <f t="shared" si="25"/>
        <v>-0.19999999999999996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12</v>
      </c>
      <c r="D178" s="5">
        <v>2</v>
      </c>
      <c r="E178" s="6">
        <f>IF(C178=0,"-",(D178-C178)/C178)</f>
        <v>-0.83333333333333337</v>
      </c>
      <c r="H178" s="13"/>
    </row>
    <row r="179" spans="2:10" ht="15" thickBot="1" x14ac:dyDescent="0.25">
      <c r="B179" s="4" t="s">
        <v>43</v>
      </c>
      <c r="C179" s="5">
        <v>4</v>
      </c>
      <c r="D179" s="5">
        <v>2</v>
      </c>
      <c r="E179" s="6">
        <f t="shared" ref="E179:E185" si="26">IF(C179=0,"-",(D179-C179)/C179)</f>
        <v>-0.5</v>
      </c>
      <c r="H179" s="13"/>
    </row>
    <row r="180" spans="2:10" ht="15" thickBot="1" x14ac:dyDescent="0.25">
      <c r="B180" s="4" t="s">
        <v>47</v>
      </c>
      <c r="C180" s="5">
        <v>8</v>
      </c>
      <c r="D180" s="5">
        <v>0</v>
      </c>
      <c r="E180" s="6">
        <f t="shared" si="26"/>
        <v>-1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40</v>
      </c>
      <c r="D182" s="5">
        <v>62</v>
      </c>
      <c r="E182" s="6">
        <f t="shared" si="26"/>
        <v>0.55000000000000004</v>
      </c>
      <c r="H182" s="13"/>
    </row>
    <row r="183" spans="2:10" ht="15" thickBot="1" x14ac:dyDescent="0.25">
      <c r="B183" s="4" t="s">
        <v>47</v>
      </c>
      <c r="C183" s="5">
        <v>32</v>
      </c>
      <c r="D183" s="5">
        <v>55</v>
      </c>
      <c r="E183" s="6">
        <f t="shared" si="26"/>
        <v>0.71875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8</v>
      </c>
      <c r="D185" s="5">
        <v>7</v>
      </c>
      <c r="E185" s="6">
        <f t="shared" si="26"/>
        <v>-0.125</v>
      </c>
      <c r="H185" s="13"/>
    </row>
    <row r="186" spans="2:10" x14ac:dyDescent="0.2"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2:10" x14ac:dyDescent="0.2">
      <c r="B187" s="23"/>
      <c r="C187" s="23"/>
      <c r="D187" s="23"/>
      <c r="E187" s="23"/>
      <c r="F187" s="23"/>
      <c r="G187" s="23"/>
      <c r="H187" s="23"/>
      <c r="I187" s="23"/>
      <c r="J187" s="2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1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1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1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0</v>
      </c>
      <c r="D222" s="5">
        <v>1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0</v>
      </c>
      <c r="D223" s="5">
        <v>0</v>
      </c>
      <c r="E223" s="6" t="str">
        <f t="shared" si="30"/>
        <v>-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1574</v>
      </c>
      <c r="D14" s="5">
        <v>1752</v>
      </c>
      <c r="E14" s="6">
        <f>IF(C14&gt;0,(D14-C14)/C14)</f>
        <v>0.11308767471410419</v>
      </c>
    </row>
    <row r="15" spans="1:5" ht="20.100000000000001" customHeight="1" thickBot="1" x14ac:dyDescent="0.25">
      <c r="B15" s="4" t="s">
        <v>17</v>
      </c>
      <c r="C15" s="5">
        <v>1510</v>
      </c>
      <c r="D15" s="5">
        <v>1631</v>
      </c>
      <c r="E15" s="6">
        <f t="shared" ref="E15:E25" si="0">IF(C15&gt;0,(D15-C15)/C15)</f>
        <v>8.0132450331125829E-2</v>
      </c>
    </row>
    <row r="16" spans="1:5" ht="20.100000000000001" customHeight="1" thickBot="1" x14ac:dyDescent="0.25">
      <c r="B16" s="4" t="s">
        <v>18</v>
      </c>
      <c r="C16" s="5">
        <v>891</v>
      </c>
      <c r="D16" s="5">
        <v>920</v>
      </c>
      <c r="E16" s="6">
        <f t="shared" si="0"/>
        <v>3.2547699214365879E-2</v>
      </c>
    </row>
    <row r="17" spans="2:5" ht="20.100000000000001" customHeight="1" thickBot="1" x14ac:dyDescent="0.25">
      <c r="B17" s="4" t="s">
        <v>19</v>
      </c>
      <c r="C17" s="5">
        <v>619</v>
      </c>
      <c r="D17" s="5">
        <v>711</v>
      </c>
      <c r="E17" s="6">
        <f t="shared" si="0"/>
        <v>0.14862681744749595</v>
      </c>
    </row>
    <row r="18" spans="2:5" ht="20.100000000000001" customHeight="1" thickBot="1" x14ac:dyDescent="0.25">
      <c r="B18" s="4" t="s">
        <v>100</v>
      </c>
      <c r="C18" s="5">
        <v>10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0.4099337748344371</v>
      </c>
      <c r="D20" s="6">
        <f>D17/D15</f>
        <v>0.43592887798896385</v>
      </c>
      <c r="E20" s="6">
        <f t="shared" si="0"/>
        <v>6.3412933381801914E-2</v>
      </c>
    </row>
    <row r="21" spans="2:5" ht="30" customHeight="1" thickBot="1" x14ac:dyDescent="0.25">
      <c r="B21" s="4" t="s">
        <v>23</v>
      </c>
      <c r="C21" s="5">
        <v>152</v>
      </c>
      <c r="D21" s="5">
        <v>292</v>
      </c>
      <c r="E21" s="6">
        <f t="shared" si="0"/>
        <v>0.92105263157894735</v>
      </c>
    </row>
    <row r="22" spans="2:5" ht="20.100000000000001" customHeight="1" thickBot="1" x14ac:dyDescent="0.25">
      <c r="B22" s="4" t="s">
        <v>24</v>
      </c>
      <c r="C22" s="5">
        <v>90</v>
      </c>
      <c r="D22" s="5">
        <v>175</v>
      </c>
      <c r="E22" s="6">
        <f t="shared" si="0"/>
        <v>0.94444444444444442</v>
      </c>
    </row>
    <row r="23" spans="2:5" ht="20.100000000000001" customHeight="1" thickBot="1" x14ac:dyDescent="0.25">
      <c r="B23" s="4" t="s">
        <v>25</v>
      </c>
      <c r="C23" s="5">
        <v>62</v>
      </c>
      <c r="D23" s="5">
        <v>117</v>
      </c>
      <c r="E23" s="6">
        <f t="shared" si="0"/>
        <v>0.88709677419354838</v>
      </c>
    </row>
    <row r="24" spans="2:5" ht="20.100000000000001" customHeight="1" thickBot="1" x14ac:dyDescent="0.25">
      <c r="B24" s="4" t="s">
        <v>21</v>
      </c>
      <c r="C24" s="6">
        <f>C23/C21</f>
        <v>0.40789473684210525</v>
      </c>
      <c r="D24" s="6">
        <f t="shared" ref="D24" si="1">D23/D21</f>
        <v>0.40068493150684931</v>
      </c>
      <c r="E24" s="6">
        <f t="shared" si="0"/>
        <v>-1.7675651789659744E-2</v>
      </c>
    </row>
    <row r="25" spans="2:5" ht="20.100000000000001" customHeight="1" thickBot="1" x14ac:dyDescent="0.25">
      <c r="B25" s="7" t="s">
        <v>26</v>
      </c>
      <c r="C25" s="6">
        <v>0.25673504433355154</v>
      </c>
      <c r="D25" s="6">
        <v>0.27608597767613807</v>
      </c>
      <c r="E25" s="6">
        <f t="shared" si="0"/>
        <v>7.5373166888138943E-2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239</v>
      </c>
      <c r="D34" s="5">
        <v>359</v>
      </c>
      <c r="E34" s="6">
        <f>IF(C34&gt;0,(D34-C34)/C34,"-")</f>
        <v>0.502092050209205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179</v>
      </c>
      <c r="D36" s="5">
        <v>297</v>
      </c>
      <c r="E36" s="6">
        <f t="shared" si="2"/>
        <v>0.65921787709497204</v>
      </c>
    </row>
    <row r="37" spans="2:5" ht="20.100000000000001" customHeight="1" thickBot="1" x14ac:dyDescent="0.25">
      <c r="B37" s="4" t="s">
        <v>30</v>
      </c>
      <c r="C37" s="5">
        <v>60</v>
      </c>
      <c r="D37" s="5">
        <v>63</v>
      </c>
      <c r="E37" s="6">
        <f t="shared" si="2"/>
        <v>0.05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237</v>
      </c>
      <c r="D44" s="5">
        <v>235</v>
      </c>
      <c r="E44" s="6">
        <f>IF(C44&gt;0,(D44-C44)/C44,"-")</f>
        <v>-8.4388185654008432E-3</v>
      </c>
    </row>
    <row r="45" spans="2:5" ht="20.100000000000001" customHeight="1" thickBot="1" x14ac:dyDescent="0.25">
      <c r="B45" s="4" t="s">
        <v>34</v>
      </c>
      <c r="C45" s="5">
        <v>11</v>
      </c>
      <c r="D45" s="5">
        <v>8</v>
      </c>
      <c r="E45" s="6">
        <f t="shared" ref="E45:E51" si="3">IF(C45&gt;0,(D45-C45)/C45,"-")</f>
        <v>-0.27272727272727271</v>
      </c>
    </row>
    <row r="46" spans="2:5" ht="20.100000000000001" customHeight="1" thickBot="1" x14ac:dyDescent="0.25">
      <c r="B46" s="4" t="s">
        <v>31</v>
      </c>
      <c r="C46" s="5">
        <v>18</v>
      </c>
      <c r="D46" s="5">
        <v>23</v>
      </c>
      <c r="E46" s="6">
        <f t="shared" si="3"/>
        <v>0.27777777777777779</v>
      </c>
    </row>
    <row r="47" spans="2:5" ht="20.100000000000001" customHeight="1" thickBot="1" x14ac:dyDescent="0.25">
      <c r="B47" s="4" t="s">
        <v>32</v>
      </c>
      <c r="C47" s="5">
        <v>594</v>
      </c>
      <c r="D47" s="5">
        <v>705</v>
      </c>
      <c r="E47" s="6">
        <f t="shared" si="3"/>
        <v>0.18686868686868688</v>
      </c>
    </row>
    <row r="48" spans="2:5" ht="20.100000000000001" customHeight="1" thickBot="1" x14ac:dyDescent="0.25">
      <c r="B48" s="4" t="s">
        <v>35</v>
      </c>
      <c r="C48" s="5">
        <v>172</v>
      </c>
      <c r="D48" s="5">
        <v>292</v>
      </c>
      <c r="E48" s="6">
        <f t="shared" si="3"/>
        <v>0.69767441860465118</v>
      </c>
    </row>
    <row r="49" spans="2:5" ht="20.100000000000001" customHeight="1" thickBot="1" x14ac:dyDescent="0.25">
      <c r="B49" s="4" t="s">
        <v>67</v>
      </c>
      <c r="C49" s="5">
        <v>315</v>
      </c>
      <c r="D49" s="5">
        <v>263</v>
      </c>
      <c r="E49" s="6">
        <f t="shared" si="3"/>
        <v>-0.16507936507936508</v>
      </c>
    </row>
    <row r="50" spans="2:5" ht="20.100000000000001" customHeight="1" collapsed="1" thickBot="1" x14ac:dyDescent="0.25">
      <c r="B50" s="4" t="s">
        <v>36</v>
      </c>
      <c r="C50" s="6">
        <f>C44/(C44+C45)</f>
        <v>0.95564516129032262</v>
      </c>
      <c r="D50" s="6">
        <f>D44/(D44+D45)</f>
        <v>0.96707818930041156</v>
      </c>
      <c r="E50" s="6">
        <f t="shared" si="3"/>
        <v>1.1963674879755515E-2</v>
      </c>
    </row>
    <row r="51" spans="2:5" ht="20.100000000000001" customHeight="1" thickBot="1" x14ac:dyDescent="0.25">
      <c r="B51" s="4" t="s">
        <v>37</v>
      </c>
      <c r="C51" s="6">
        <f>C47/(C46+C47)</f>
        <v>0.97058823529411764</v>
      </c>
      <c r="D51" s="6">
        <f t="shared" ref="D51" si="4">D47/(D46+D47)</f>
        <v>0.96840659340659341</v>
      </c>
      <c r="E51" s="6">
        <f t="shared" si="3"/>
        <v>-2.2477522477522397E-3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248</v>
      </c>
      <c r="D58" s="5">
        <v>243</v>
      </c>
      <c r="E58" s="6">
        <f>IF(C58&gt;0,(D58-C58)/C58,"-")</f>
        <v>-2.0161290322580645E-2</v>
      </c>
    </row>
    <row r="59" spans="2:5" ht="20.100000000000001" customHeight="1" thickBot="1" x14ac:dyDescent="0.25">
      <c r="B59" s="4" t="s">
        <v>41</v>
      </c>
      <c r="C59" s="5">
        <v>142</v>
      </c>
      <c r="D59" s="5">
        <v>139</v>
      </c>
      <c r="E59" s="6">
        <f t="shared" ref="E59:E63" si="5">IF(C59&gt;0,(D59-C59)/C59,"-")</f>
        <v>-2.1126760563380281E-2</v>
      </c>
    </row>
    <row r="60" spans="2:5" ht="20.100000000000001" customHeight="1" thickBot="1" x14ac:dyDescent="0.25">
      <c r="B60" s="4" t="s">
        <v>42</v>
      </c>
      <c r="C60" s="5">
        <v>95</v>
      </c>
      <c r="D60" s="5">
        <v>96</v>
      </c>
      <c r="E60" s="6">
        <f t="shared" si="5"/>
        <v>1.0526315789473684E-2</v>
      </c>
    </row>
    <row r="61" spans="2:5" ht="20.100000000000001" customHeight="1" collapsed="1" thickBot="1" x14ac:dyDescent="0.25">
      <c r="B61" s="4" t="s">
        <v>98</v>
      </c>
      <c r="C61" s="6">
        <f>(C59+C60)/C58</f>
        <v>0.95564516129032262</v>
      </c>
      <c r="D61" s="6">
        <f>(D59+D60)/D58</f>
        <v>0.96707818930041156</v>
      </c>
      <c r="E61" s="6">
        <f t="shared" si="5"/>
        <v>1.1963674879755515E-2</v>
      </c>
    </row>
    <row r="62" spans="2:5" ht="20.100000000000001" customHeight="1" thickBot="1" x14ac:dyDescent="0.25">
      <c r="B62" s="4" t="s">
        <v>39</v>
      </c>
      <c r="C62" s="6">
        <v>0.95302013422818788</v>
      </c>
      <c r="D62" s="6">
        <v>0.95862068965517244</v>
      </c>
      <c r="E62" s="6">
        <f t="shared" si="5"/>
        <v>5.8766391452161997E-3</v>
      </c>
    </row>
    <row r="63" spans="2:5" ht="20.100000000000001" customHeight="1" thickBot="1" x14ac:dyDescent="0.25">
      <c r="B63" s="4" t="s">
        <v>40</v>
      </c>
      <c r="C63" s="6">
        <v>0.95959595959595956</v>
      </c>
      <c r="D63" s="6">
        <v>0.97959183673469385</v>
      </c>
      <c r="E63" s="6">
        <f t="shared" si="5"/>
        <v>2.0837808807733636E-2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1247</v>
      </c>
      <c r="D70" s="5">
        <v>1759</v>
      </c>
      <c r="E70" s="6">
        <f>IF(C70&gt;0,(D70-C70)/C70,"-")</f>
        <v>0.41058540497193263</v>
      </c>
    </row>
    <row r="71" spans="2:10" ht="20.100000000000001" customHeight="1" thickBot="1" x14ac:dyDescent="0.25">
      <c r="B71" s="4" t="s">
        <v>45</v>
      </c>
      <c r="C71" s="5">
        <v>555</v>
      </c>
      <c r="D71" s="5">
        <v>630</v>
      </c>
      <c r="E71" s="6">
        <f t="shared" ref="E71:E77" si="6">IF(C71&gt;0,(D71-C71)/C71,"-")</f>
        <v>0.13513513513513514</v>
      </c>
    </row>
    <row r="72" spans="2:10" ht="20.100000000000001" customHeight="1" thickBot="1" x14ac:dyDescent="0.25">
      <c r="B72" s="4" t="s">
        <v>43</v>
      </c>
      <c r="C72" s="5">
        <v>1</v>
      </c>
      <c r="D72" s="5">
        <v>2</v>
      </c>
      <c r="E72" s="6">
        <f t="shared" si="6"/>
        <v>1</v>
      </c>
    </row>
    <row r="73" spans="2:10" ht="20.100000000000001" customHeight="1" thickBot="1" x14ac:dyDescent="0.25">
      <c r="B73" s="4" t="s">
        <v>46</v>
      </c>
      <c r="C73" s="5">
        <v>436</v>
      </c>
      <c r="D73" s="5">
        <v>831</v>
      </c>
      <c r="E73" s="6">
        <f t="shared" si="6"/>
        <v>0.90596330275229353</v>
      </c>
    </row>
    <row r="74" spans="2:10" ht="20.100000000000001" customHeight="1" thickBot="1" x14ac:dyDescent="0.25">
      <c r="B74" s="4" t="s">
        <v>47</v>
      </c>
      <c r="C74" s="5">
        <v>189</v>
      </c>
      <c r="D74" s="5">
        <v>227</v>
      </c>
      <c r="E74" s="6">
        <f t="shared" si="6"/>
        <v>0.20105820105820105</v>
      </c>
    </row>
    <row r="75" spans="2:10" ht="20.100000000000001" customHeight="1" thickBot="1" x14ac:dyDescent="0.25">
      <c r="B75" s="4" t="s">
        <v>48</v>
      </c>
      <c r="C75" s="5">
        <v>65</v>
      </c>
      <c r="D75" s="5">
        <v>69</v>
      </c>
      <c r="E75" s="6">
        <f t="shared" si="6"/>
        <v>6.1538461538461542E-2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124</v>
      </c>
      <c r="D90" s="5">
        <v>160</v>
      </c>
      <c r="E90" s="6">
        <f>IF(C90&gt;0,(D90-C90)/C90,"-")</f>
        <v>0.29032258064516131</v>
      </c>
    </row>
    <row r="91" spans="2:5" ht="29.25" thickBot="1" x14ac:dyDescent="0.25">
      <c r="B91" s="4" t="s">
        <v>52</v>
      </c>
      <c r="C91" s="5">
        <v>43</v>
      </c>
      <c r="D91" s="5">
        <v>46</v>
      </c>
      <c r="E91" s="6">
        <f t="shared" ref="E91:E93" si="7">IF(C91&gt;0,(D91-C91)/C91,"-")</f>
        <v>6.9767441860465115E-2</v>
      </c>
    </row>
    <row r="92" spans="2:5" ht="29.25" customHeight="1" thickBot="1" x14ac:dyDescent="0.25">
      <c r="B92" s="4" t="s">
        <v>53</v>
      </c>
      <c r="C92" s="5">
        <v>57</v>
      </c>
      <c r="D92" s="5">
        <v>66</v>
      </c>
      <c r="E92" s="6">
        <f t="shared" si="7"/>
        <v>0.15789473684210525</v>
      </c>
    </row>
    <row r="93" spans="2:5" ht="29.25" customHeight="1" thickBot="1" x14ac:dyDescent="0.25">
      <c r="B93" s="4" t="s">
        <v>54</v>
      </c>
      <c r="C93" s="6">
        <f>(C90+C91)/(C90+C91+C92)</f>
        <v>0.7455357142857143</v>
      </c>
      <c r="D93" s="6">
        <f>(D90+D91)/(D90+D91+D92)</f>
        <v>0.75735294117647056</v>
      </c>
      <c r="E93" s="6">
        <f t="shared" si="7"/>
        <v>1.5850651637900611E-2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224</v>
      </c>
      <c r="D100" s="5">
        <v>272</v>
      </c>
      <c r="E100" s="6">
        <f>IF(C100&gt;0,(D100-C100)/C100,"-")</f>
        <v>0.21428571428571427</v>
      </c>
    </row>
    <row r="101" spans="2:5" ht="20.100000000000001" customHeight="1" thickBot="1" x14ac:dyDescent="0.25">
      <c r="B101" s="4" t="s">
        <v>41</v>
      </c>
      <c r="C101" s="5">
        <v>114</v>
      </c>
      <c r="D101" s="5">
        <v>131</v>
      </c>
      <c r="E101" s="6">
        <f t="shared" ref="E101:E105" si="8">IF(C101&gt;0,(D101-C101)/C101,"-")</f>
        <v>0.14912280701754385</v>
      </c>
    </row>
    <row r="102" spans="2:5" ht="20.100000000000001" customHeight="1" thickBot="1" x14ac:dyDescent="0.25">
      <c r="B102" s="4" t="s">
        <v>42</v>
      </c>
      <c r="C102" s="5">
        <v>53</v>
      </c>
      <c r="D102" s="5">
        <v>75</v>
      </c>
      <c r="E102" s="6">
        <f t="shared" si="8"/>
        <v>0.41509433962264153</v>
      </c>
    </row>
    <row r="103" spans="2:5" ht="20.100000000000001" customHeight="1" thickBot="1" x14ac:dyDescent="0.25">
      <c r="B103" s="4" t="s">
        <v>98</v>
      </c>
      <c r="C103" s="6">
        <f>(C101+C102)/C100</f>
        <v>0.7455357142857143</v>
      </c>
      <c r="D103" s="6">
        <f>(D101+D102)/D100</f>
        <v>0.75735294117647056</v>
      </c>
      <c r="E103" s="6">
        <f t="shared" si="8"/>
        <v>1.5850651637900611E-2</v>
      </c>
    </row>
    <row r="104" spans="2:5" ht="20.100000000000001" customHeight="1" thickBot="1" x14ac:dyDescent="0.25">
      <c r="B104" s="4" t="s">
        <v>39</v>
      </c>
      <c r="C104" s="6">
        <v>0.79720279720279719</v>
      </c>
      <c r="D104" s="6">
        <v>0.72777777777777775</v>
      </c>
      <c r="E104" s="6">
        <f t="shared" si="8"/>
        <v>-8.708576998050685E-2</v>
      </c>
    </row>
    <row r="105" spans="2:5" ht="20.100000000000001" customHeight="1" thickBot="1" x14ac:dyDescent="0.25">
      <c r="B105" s="4" t="s">
        <v>40</v>
      </c>
      <c r="C105" s="6">
        <v>0.65432098765432101</v>
      </c>
      <c r="D105" s="6">
        <v>0.81521739130434778</v>
      </c>
      <c r="E105" s="6">
        <f t="shared" si="8"/>
        <v>0.245898277276456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272</v>
      </c>
      <c r="D112" s="5">
        <v>284</v>
      </c>
      <c r="E112" s="6">
        <f>IF(C112&gt;0,(D112-C112)/C112,"-")</f>
        <v>4.4117647058823532E-2</v>
      </c>
    </row>
    <row r="113" spans="2:14" ht="15" thickBot="1" x14ac:dyDescent="0.25">
      <c r="B113" s="4" t="s">
        <v>56</v>
      </c>
      <c r="C113" s="5">
        <v>214</v>
      </c>
      <c r="D113" s="5">
        <v>228</v>
      </c>
      <c r="E113" s="6">
        <f t="shared" ref="E113:E114" si="9">IF(C113&gt;0,(D113-C113)/C113,"-")</f>
        <v>6.5420560747663545E-2</v>
      </c>
    </row>
    <row r="114" spans="2:14" ht="15" thickBot="1" x14ac:dyDescent="0.25">
      <c r="B114" s="4" t="s">
        <v>57</v>
      </c>
      <c r="C114" s="5">
        <v>58</v>
      </c>
      <c r="D114" s="5">
        <v>56</v>
      </c>
      <c r="E114" s="6">
        <f t="shared" si="9"/>
        <v>-3.4482758620689655E-2</v>
      </c>
    </row>
    <row r="115" spans="2:14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0</v>
      </c>
      <c r="H143" s="10">
        <v>0</v>
      </c>
      <c r="I143" s="10">
        <v>0</v>
      </c>
      <c r="J143" s="10">
        <v>0</v>
      </c>
      <c r="K143" s="6">
        <f>IF(C143=0,"-",(G143-C143)/C143)</f>
        <v>-1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5</v>
      </c>
      <c r="D145" s="10">
        <v>0</v>
      </c>
      <c r="E145" s="10">
        <v>2</v>
      </c>
      <c r="F145" s="10">
        <v>7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>
        <f t="shared" si="15"/>
        <v>-1</v>
      </c>
      <c r="N145" s="6">
        <f t="shared" si="15"/>
        <v>-1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</v>
      </c>
      <c r="D148" s="10">
        <v>0</v>
      </c>
      <c r="E148" s="10">
        <v>2</v>
      </c>
      <c r="F148" s="10">
        <v>8</v>
      </c>
      <c r="G148" s="10">
        <v>0</v>
      </c>
      <c r="H148" s="10">
        <v>0</v>
      </c>
      <c r="I148" s="10">
        <v>0</v>
      </c>
      <c r="J148" s="10">
        <v>0</v>
      </c>
      <c r="K148" s="6">
        <f t="shared" ref="K148" si="17">IF(C148=0,"-",(G148-C148)/C148)</f>
        <v>-1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-1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0.16666666666666666</v>
      </c>
      <c r="D149" s="6" t="str">
        <f t="shared" si="21"/>
        <v>-</v>
      </c>
      <c r="E149" s="6" t="str">
        <f t="shared" si="21"/>
        <v>-</v>
      </c>
      <c r="F149" s="6">
        <f t="shared" si="21"/>
        <v>0.125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5</v>
      </c>
      <c r="D157" s="19">
        <v>0</v>
      </c>
      <c r="E157" s="18">
        <f>IF(C157=0,"-",(D157-C157)/C157)</f>
        <v>-1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0</v>
      </c>
      <c r="E158" s="18">
        <f t="shared" ref="E158:E159" si="23">IF(C158=0,"-",(D158-C158)/C158)</f>
        <v>-1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0.83333333333333337</v>
      </c>
      <c r="D160" s="18" t="str">
        <f>IF(D157=0,"-",D157/(D157+D158+D159))</f>
        <v>-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3</v>
      </c>
      <c r="D178" s="5">
        <v>0</v>
      </c>
      <c r="E178" s="6">
        <f>IF(C178=0,"-",(D178-C178)/C178)</f>
        <v>-1</v>
      </c>
      <c r="H178" s="13"/>
    </row>
    <row r="179" spans="2:10" ht="15" thickBot="1" x14ac:dyDescent="0.25">
      <c r="B179" s="4" t="s">
        <v>43</v>
      </c>
      <c r="C179" s="5">
        <v>2</v>
      </c>
      <c r="D179" s="5">
        <v>0</v>
      </c>
      <c r="E179" s="6">
        <f t="shared" ref="E179:E185" si="26">IF(C179=0,"-",(D179-C179)/C179)</f>
        <v>-1</v>
      </c>
      <c r="H179" s="13"/>
    </row>
    <row r="180" spans="2:10" ht="15" thickBot="1" x14ac:dyDescent="0.25">
      <c r="B180" s="4" t="s">
        <v>47</v>
      </c>
      <c r="C180" s="5">
        <v>1</v>
      </c>
      <c r="D180" s="5">
        <v>0</v>
      </c>
      <c r="E180" s="6">
        <f t="shared" si="26"/>
        <v>-1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8</v>
      </c>
      <c r="D182" s="5">
        <v>0</v>
      </c>
      <c r="E182" s="6">
        <f t="shared" si="26"/>
        <v>-1</v>
      </c>
      <c r="H182" s="13"/>
    </row>
    <row r="183" spans="2:10" ht="15" thickBot="1" x14ac:dyDescent="0.25">
      <c r="B183" s="4" t="s">
        <v>47</v>
      </c>
      <c r="C183" s="5">
        <v>6</v>
      </c>
      <c r="D183" s="5">
        <v>0</v>
      </c>
      <c r="E183" s="6">
        <f t="shared" si="26"/>
        <v>-1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2</v>
      </c>
      <c r="D185" s="5">
        <v>0</v>
      </c>
      <c r="E185" s="6">
        <f t="shared" si="26"/>
        <v>-1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8</v>
      </c>
      <c r="E197" s="6">
        <f t="shared" ref="E197:E200" si="27">IF(C197=0,"-",(D197-C197)/C197)</f>
        <v>1.6666666666666667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8</v>
      </c>
      <c r="E199" s="6">
        <f t="shared" si="27"/>
        <v>1.6666666666666667</v>
      </c>
    </row>
    <row r="200" spans="2:5" ht="15" thickBot="1" x14ac:dyDescent="0.25">
      <c r="B200" s="4" t="s">
        <v>85</v>
      </c>
      <c r="C200" s="5">
        <v>2</v>
      </c>
      <c r="D200" s="5">
        <v>8</v>
      </c>
      <c r="E200" s="6">
        <f t="shared" si="27"/>
        <v>3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8</v>
      </c>
      <c r="E208" s="6">
        <f t="shared" si="28"/>
        <v>1.6666666666666667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7</v>
      </c>
      <c r="E209" s="6">
        <f t="shared" si="28"/>
        <v>2.5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1</v>
      </c>
      <c r="E210" s="6">
        <f t="shared" si="28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5</v>
      </c>
      <c r="E221" s="6">
        <f t="shared" ref="E221:E223" si="30">IF(C221=0,"-",(D221-C221)/C221)</f>
        <v>4</v>
      </c>
    </row>
    <row r="222" spans="2:5" ht="15" thickBot="1" x14ac:dyDescent="0.25">
      <c r="B222" s="16" t="s">
        <v>92</v>
      </c>
      <c r="C222" s="5">
        <v>3</v>
      </c>
      <c r="D222" s="5">
        <v>8</v>
      </c>
      <c r="E222" s="6">
        <f t="shared" si="30"/>
        <v>1.6666666666666667</v>
      </c>
    </row>
    <row r="223" spans="2:5" ht="15" thickBot="1" x14ac:dyDescent="0.25">
      <c r="B223" s="16" t="s">
        <v>93</v>
      </c>
      <c r="C223" s="5">
        <v>1</v>
      </c>
      <c r="D223" s="5">
        <v>0</v>
      </c>
      <c r="E223" s="6">
        <f t="shared" si="30"/>
        <v>-1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2280</v>
      </c>
      <c r="D14" s="5">
        <v>2376</v>
      </c>
      <c r="E14" s="6">
        <f>IF(C14&gt;0,(D14-C14)/C14)</f>
        <v>4.2105263157894736E-2</v>
      </c>
    </row>
    <row r="15" spans="1:5" ht="20.100000000000001" customHeight="1" thickBot="1" x14ac:dyDescent="0.25">
      <c r="B15" s="4" t="s">
        <v>17</v>
      </c>
      <c r="C15" s="5">
        <v>2277</v>
      </c>
      <c r="D15" s="5">
        <v>2366</v>
      </c>
      <c r="E15" s="6">
        <f t="shared" ref="E15:E25" si="0">IF(C15&gt;0,(D15-C15)/C15)</f>
        <v>3.9086517347386912E-2</v>
      </c>
    </row>
    <row r="16" spans="1:5" ht="20.100000000000001" customHeight="1" thickBot="1" x14ac:dyDescent="0.25">
      <c r="B16" s="4" t="s">
        <v>18</v>
      </c>
      <c r="C16" s="5">
        <v>1882</v>
      </c>
      <c r="D16" s="5">
        <v>1843</v>
      </c>
      <c r="E16" s="6">
        <f t="shared" si="0"/>
        <v>-2.0722635494155154E-2</v>
      </c>
    </row>
    <row r="17" spans="2:5" ht="20.100000000000001" customHeight="1" thickBot="1" x14ac:dyDescent="0.25">
      <c r="B17" s="4" t="s">
        <v>19</v>
      </c>
      <c r="C17" s="5">
        <v>395</v>
      </c>
      <c r="D17" s="5">
        <v>523</v>
      </c>
      <c r="E17" s="6">
        <f t="shared" si="0"/>
        <v>0.32405063291139241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6</v>
      </c>
      <c r="E18" s="6">
        <f>IF(C18=0,"-",(D18-C18)/C18)</f>
        <v>0.5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0.17347386912604304</v>
      </c>
      <c r="D20" s="6">
        <f>D17/D15</f>
        <v>0.22104818258664413</v>
      </c>
      <c r="E20" s="6">
        <f t="shared" si="0"/>
        <v>0.27424483987288273</v>
      </c>
    </row>
    <row r="21" spans="2:5" ht="30" customHeight="1" thickBot="1" x14ac:dyDescent="0.25">
      <c r="B21" s="4" t="s">
        <v>23</v>
      </c>
      <c r="C21" s="5">
        <v>231</v>
      </c>
      <c r="D21" s="5">
        <v>302</v>
      </c>
      <c r="E21" s="6">
        <f t="shared" si="0"/>
        <v>0.30735930735930733</v>
      </c>
    </row>
    <row r="22" spans="2:5" ht="20.100000000000001" customHeight="1" thickBot="1" x14ac:dyDescent="0.25">
      <c r="B22" s="4" t="s">
        <v>24</v>
      </c>
      <c r="C22" s="5">
        <v>184</v>
      </c>
      <c r="D22" s="5">
        <v>175</v>
      </c>
      <c r="E22" s="6">
        <f t="shared" si="0"/>
        <v>-4.8913043478260872E-2</v>
      </c>
    </row>
    <row r="23" spans="2:5" ht="20.100000000000001" customHeight="1" thickBot="1" x14ac:dyDescent="0.25">
      <c r="B23" s="4" t="s">
        <v>25</v>
      </c>
      <c r="C23" s="5">
        <v>47</v>
      </c>
      <c r="D23" s="5">
        <v>127</v>
      </c>
      <c r="E23" s="6">
        <f t="shared" si="0"/>
        <v>1.7021276595744681</v>
      </c>
    </row>
    <row r="24" spans="2:5" ht="20.100000000000001" customHeight="1" thickBot="1" x14ac:dyDescent="0.25">
      <c r="B24" s="4" t="s">
        <v>21</v>
      </c>
      <c r="C24" s="6">
        <f>C23/C21</f>
        <v>0.20346320346320346</v>
      </c>
      <c r="D24" s="6">
        <f t="shared" ref="D24" si="1">D23/D21</f>
        <v>0.42052980132450329</v>
      </c>
      <c r="E24" s="6">
        <f t="shared" si="0"/>
        <v>1.0668592362970268</v>
      </c>
    </row>
    <row r="25" spans="2:5" ht="20.100000000000001" customHeight="1" thickBot="1" x14ac:dyDescent="0.25">
      <c r="B25" s="7" t="s">
        <v>26</v>
      </c>
      <c r="C25" s="6">
        <v>0.20723285437091132</v>
      </c>
      <c r="D25" s="6">
        <v>0.21479273771773186</v>
      </c>
      <c r="E25" s="6">
        <f t="shared" si="0"/>
        <v>3.6480139067570999E-2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465</v>
      </c>
      <c r="D34" s="5">
        <v>444</v>
      </c>
      <c r="E34" s="6">
        <f>IF(C34&gt;0,(D34-C34)/C34,"-")</f>
        <v>-4.5161290322580643E-2</v>
      </c>
    </row>
    <row r="35" spans="2:5" ht="20.100000000000001" customHeight="1" thickBot="1" x14ac:dyDescent="0.25">
      <c r="B35" s="4" t="s">
        <v>29</v>
      </c>
      <c r="C35" s="5">
        <v>9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371</v>
      </c>
      <c r="D36" s="5">
        <v>303</v>
      </c>
      <c r="E36" s="6">
        <f t="shared" si="2"/>
        <v>-0.18328840970350405</v>
      </c>
    </row>
    <row r="37" spans="2:5" ht="20.100000000000001" customHeight="1" thickBot="1" x14ac:dyDescent="0.25">
      <c r="B37" s="4" t="s">
        <v>30</v>
      </c>
      <c r="C37" s="5">
        <v>85</v>
      </c>
      <c r="D37" s="5">
        <v>141</v>
      </c>
      <c r="E37" s="6">
        <f t="shared" si="2"/>
        <v>0.6588235294117647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626</v>
      </c>
      <c r="D44" s="5">
        <v>679</v>
      </c>
      <c r="E44" s="6">
        <f>IF(C44&gt;0,(D44-C44)/C44,"-")</f>
        <v>8.4664536741214061E-2</v>
      </c>
    </row>
    <row r="45" spans="2:5" ht="20.100000000000001" customHeight="1" thickBot="1" x14ac:dyDescent="0.25">
      <c r="B45" s="4" t="s">
        <v>34</v>
      </c>
      <c r="C45" s="5">
        <v>58</v>
      </c>
      <c r="D45" s="5">
        <v>56</v>
      </c>
      <c r="E45" s="6">
        <f t="shared" ref="E45:E51" si="3">IF(C45&gt;0,(D45-C45)/C45,"-")</f>
        <v>-3.4482758620689655E-2</v>
      </c>
    </row>
    <row r="46" spans="2:5" ht="20.100000000000001" customHeight="1" thickBot="1" x14ac:dyDescent="0.25">
      <c r="B46" s="4" t="s">
        <v>31</v>
      </c>
      <c r="C46" s="5">
        <v>113</v>
      </c>
      <c r="D46" s="5">
        <v>108</v>
      </c>
      <c r="E46" s="6">
        <f t="shared" si="3"/>
        <v>-4.4247787610619468E-2</v>
      </c>
    </row>
    <row r="47" spans="2:5" ht="20.100000000000001" customHeight="1" thickBot="1" x14ac:dyDescent="0.25">
      <c r="B47" s="4" t="s">
        <v>32</v>
      </c>
      <c r="C47" s="5">
        <v>798</v>
      </c>
      <c r="D47" s="5">
        <v>880</v>
      </c>
      <c r="E47" s="6">
        <f t="shared" si="3"/>
        <v>0.10275689223057644</v>
      </c>
    </row>
    <row r="48" spans="2:5" ht="20.100000000000001" customHeight="1" thickBot="1" x14ac:dyDescent="0.25">
      <c r="B48" s="4" t="s">
        <v>35</v>
      </c>
      <c r="C48" s="5">
        <v>181</v>
      </c>
      <c r="D48" s="5">
        <v>199</v>
      </c>
      <c r="E48" s="6">
        <f t="shared" si="3"/>
        <v>9.9447513812154692E-2</v>
      </c>
    </row>
    <row r="49" spans="2:5" ht="20.100000000000001" customHeight="1" thickBot="1" x14ac:dyDescent="0.25">
      <c r="B49" s="4" t="s">
        <v>67</v>
      </c>
      <c r="C49" s="5">
        <v>364</v>
      </c>
      <c r="D49" s="5">
        <v>379</v>
      </c>
      <c r="E49" s="6">
        <f t="shared" si="3"/>
        <v>4.1208791208791208E-2</v>
      </c>
    </row>
    <row r="50" spans="2:5" ht="20.100000000000001" customHeight="1" collapsed="1" thickBot="1" x14ac:dyDescent="0.25">
      <c r="B50" s="4" t="s">
        <v>36</v>
      </c>
      <c r="C50" s="6">
        <f>C44/(C44+C45)</f>
        <v>0.91520467836257313</v>
      </c>
      <c r="D50" s="6">
        <f>D44/(D44+D45)</f>
        <v>0.92380952380952386</v>
      </c>
      <c r="E50" s="6">
        <f t="shared" si="3"/>
        <v>9.4020994979461606E-3</v>
      </c>
    </row>
    <row r="51" spans="2:5" ht="20.100000000000001" customHeight="1" thickBot="1" x14ac:dyDescent="0.25">
      <c r="B51" s="4" t="s">
        <v>37</v>
      </c>
      <c r="C51" s="6">
        <f>C47/(C46+C47)</f>
        <v>0.87596048298572993</v>
      </c>
      <c r="D51" s="6">
        <f t="shared" ref="D51" si="4">D47/(D46+D47)</f>
        <v>0.89068825910931171</v>
      </c>
      <c r="E51" s="6">
        <f t="shared" si="3"/>
        <v>1.6813288281432335E-2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744</v>
      </c>
      <c r="D58" s="5">
        <v>749</v>
      </c>
      <c r="E58" s="6">
        <f>IF(C58&gt;0,(D58-C58)/C58,"-")</f>
        <v>6.7204301075268818E-3</v>
      </c>
    </row>
    <row r="59" spans="2:5" ht="20.100000000000001" customHeight="1" thickBot="1" x14ac:dyDescent="0.25">
      <c r="B59" s="4" t="s">
        <v>41</v>
      </c>
      <c r="C59" s="5">
        <v>551</v>
      </c>
      <c r="D59" s="5">
        <v>534</v>
      </c>
      <c r="E59" s="6">
        <f t="shared" ref="E59:E63" si="5">IF(C59&gt;0,(D59-C59)/C59,"-")</f>
        <v>-3.0852994555353903E-2</v>
      </c>
    </row>
    <row r="60" spans="2:5" ht="20.100000000000001" customHeight="1" thickBot="1" x14ac:dyDescent="0.25">
      <c r="B60" s="4" t="s">
        <v>42</v>
      </c>
      <c r="C60" s="5">
        <v>133</v>
      </c>
      <c r="D60" s="5">
        <v>146</v>
      </c>
      <c r="E60" s="6">
        <f t="shared" si="5"/>
        <v>9.7744360902255634E-2</v>
      </c>
    </row>
    <row r="61" spans="2:5" ht="20.100000000000001" customHeight="1" collapsed="1" thickBot="1" x14ac:dyDescent="0.25">
      <c r="B61" s="4" t="s">
        <v>98</v>
      </c>
      <c r="C61" s="6">
        <f>(C59+C60)/C58</f>
        <v>0.91935483870967738</v>
      </c>
      <c r="D61" s="6">
        <f>(D59+D60)/D58</f>
        <v>0.90787716955941256</v>
      </c>
      <c r="E61" s="6">
        <f t="shared" si="5"/>
        <v>-1.2484482233621388E-2</v>
      </c>
    </row>
    <row r="62" spans="2:5" ht="20.100000000000001" customHeight="1" thickBot="1" x14ac:dyDescent="0.25">
      <c r="B62" s="4" t="s">
        <v>39</v>
      </c>
      <c r="C62" s="6">
        <v>0.9137645107794361</v>
      </c>
      <c r="D62" s="6">
        <v>0.90202702702702697</v>
      </c>
      <c r="E62" s="6">
        <f t="shared" si="5"/>
        <v>-1.2845195467700009E-2</v>
      </c>
    </row>
    <row r="63" spans="2:5" ht="20.100000000000001" customHeight="1" thickBot="1" x14ac:dyDescent="0.25">
      <c r="B63" s="4" t="s">
        <v>40</v>
      </c>
      <c r="C63" s="6">
        <v>0.94326241134751776</v>
      </c>
      <c r="D63" s="6">
        <v>0.92993630573248409</v>
      </c>
      <c r="E63" s="6">
        <f t="shared" si="5"/>
        <v>-1.4127675877592083E-2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2104</v>
      </c>
      <c r="D70" s="5">
        <v>2212</v>
      </c>
      <c r="E70" s="6">
        <f>IF(C70&gt;0,(D70-C70)/C70,"-")</f>
        <v>5.1330798479087454E-2</v>
      </c>
    </row>
    <row r="71" spans="2:10" ht="20.100000000000001" customHeight="1" thickBot="1" x14ac:dyDescent="0.25">
      <c r="B71" s="4" t="s">
        <v>45</v>
      </c>
      <c r="C71" s="5">
        <v>970</v>
      </c>
      <c r="D71" s="5">
        <v>1147</v>
      </c>
      <c r="E71" s="6">
        <f t="shared" ref="E71:E77" si="6">IF(C71&gt;0,(D71-C71)/C71,"-")</f>
        <v>0.1824742268041237</v>
      </c>
    </row>
    <row r="72" spans="2:10" ht="20.100000000000001" customHeight="1" thickBot="1" x14ac:dyDescent="0.25">
      <c r="B72" s="4" t="s">
        <v>43</v>
      </c>
      <c r="C72" s="5">
        <v>3</v>
      </c>
      <c r="D72" s="5">
        <v>6</v>
      </c>
      <c r="E72" s="6">
        <f t="shared" si="6"/>
        <v>1</v>
      </c>
    </row>
    <row r="73" spans="2:10" ht="20.100000000000001" customHeight="1" thickBot="1" x14ac:dyDescent="0.25">
      <c r="B73" s="4" t="s">
        <v>46</v>
      </c>
      <c r="C73" s="5">
        <v>685</v>
      </c>
      <c r="D73" s="5">
        <v>681</v>
      </c>
      <c r="E73" s="6">
        <f t="shared" si="6"/>
        <v>-5.8394160583941602E-3</v>
      </c>
    </row>
    <row r="74" spans="2:10" ht="20.100000000000001" customHeight="1" thickBot="1" x14ac:dyDescent="0.25">
      <c r="B74" s="4" t="s">
        <v>47</v>
      </c>
      <c r="C74" s="5">
        <v>215</v>
      </c>
      <c r="D74" s="5">
        <v>209</v>
      </c>
      <c r="E74" s="6">
        <f t="shared" si="6"/>
        <v>-2.7906976744186046E-2</v>
      </c>
    </row>
    <row r="75" spans="2:10" ht="20.100000000000001" customHeight="1" thickBot="1" x14ac:dyDescent="0.25">
      <c r="B75" s="4" t="s">
        <v>48</v>
      </c>
      <c r="C75" s="5">
        <v>231</v>
      </c>
      <c r="D75" s="5">
        <v>169</v>
      </c>
      <c r="E75" s="6">
        <f t="shared" si="6"/>
        <v>-0.26839826839826841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121</v>
      </c>
      <c r="D90" s="5">
        <v>111</v>
      </c>
      <c r="E90" s="6">
        <f>IF(C90&gt;0,(D90-C90)/C90,"-")</f>
        <v>-8.2644628099173556E-2</v>
      </c>
    </row>
    <row r="91" spans="2:5" ht="29.25" thickBot="1" x14ac:dyDescent="0.25">
      <c r="B91" s="4" t="s">
        <v>52</v>
      </c>
      <c r="C91" s="5">
        <v>68</v>
      </c>
      <c r="D91" s="5">
        <v>59</v>
      </c>
      <c r="E91" s="6">
        <f t="shared" ref="E91:E93" si="7">IF(C91&gt;0,(D91-C91)/C91,"-")</f>
        <v>-0.13235294117647059</v>
      </c>
    </row>
    <row r="92" spans="2:5" ht="29.25" customHeight="1" thickBot="1" x14ac:dyDescent="0.25">
      <c r="B92" s="4" t="s">
        <v>53</v>
      </c>
      <c r="C92" s="5">
        <v>84</v>
      </c>
      <c r="D92" s="5">
        <v>96</v>
      </c>
      <c r="E92" s="6">
        <f t="shared" si="7"/>
        <v>0.14285714285714285</v>
      </c>
    </row>
    <row r="93" spans="2:5" ht="29.25" customHeight="1" thickBot="1" x14ac:dyDescent="0.25">
      <c r="B93" s="4" t="s">
        <v>54</v>
      </c>
      <c r="C93" s="6">
        <f>(C90+C91)/(C90+C91+C92)</f>
        <v>0.69230769230769229</v>
      </c>
      <c r="D93" s="6">
        <f>(D90+D91)/(D90+D91+D92)</f>
        <v>0.63909774436090228</v>
      </c>
      <c r="E93" s="6">
        <f t="shared" si="7"/>
        <v>-7.6858813700918918E-2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274</v>
      </c>
      <c r="D100" s="5">
        <v>251</v>
      </c>
      <c r="E100" s="6">
        <f>IF(C100&gt;0,(D100-C100)/C100,"-")</f>
        <v>-8.3941605839416053E-2</v>
      </c>
    </row>
    <row r="101" spans="2:5" ht="20.100000000000001" customHeight="1" thickBot="1" x14ac:dyDescent="0.25">
      <c r="B101" s="4" t="s">
        <v>41</v>
      </c>
      <c r="C101" s="5">
        <v>165</v>
      </c>
      <c r="D101" s="5">
        <v>126</v>
      </c>
      <c r="E101" s="6">
        <f t="shared" ref="E101:E105" si="8">IF(C101&gt;0,(D101-C101)/C101,"-")</f>
        <v>-0.23636363636363636</v>
      </c>
    </row>
    <row r="102" spans="2:5" ht="20.100000000000001" customHeight="1" thickBot="1" x14ac:dyDescent="0.25">
      <c r="B102" s="4" t="s">
        <v>42</v>
      </c>
      <c r="C102" s="5">
        <v>25</v>
      </c>
      <c r="D102" s="5">
        <v>36</v>
      </c>
      <c r="E102" s="6">
        <f t="shared" si="8"/>
        <v>0.44</v>
      </c>
    </row>
    <row r="103" spans="2:5" ht="20.100000000000001" customHeight="1" thickBot="1" x14ac:dyDescent="0.25">
      <c r="B103" s="4" t="s">
        <v>98</v>
      </c>
      <c r="C103" s="6">
        <f>(C101+C102)/C100</f>
        <v>0.69343065693430661</v>
      </c>
      <c r="D103" s="6">
        <f>(D101+D102)/D100</f>
        <v>0.64541832669322707</v>
      </c>
      <c r="E103" s="6">
        <f t="shared" si="8"/>
        <v>-6.9238834137135746E-2</v>
      </c>
    </row>
    <row r="104" spans="2:5" ht="20.100000000000001" customHeight="1" thickBot="1" x14ac:dyDescent="0.25">
      <c r="B104" s="4" t="s">
        <v>39</v>
      </c>
      <c r="C104" s="6">
        <v>0.68181818181818177</v>
      </c>
      <c r="D104" s="6">
        <v>0.63636363636363635</v>
      </c>
      <c r="E104" s="6">
        <f t="shared" si="8"/>
        <v>-6.666666666666661E-2</v>
      </c>
    </row>
    <row r="105" spans="2:5" ht="20.100000000000001" customHeight="1" thickBot="1" x14ac:dyDescent="0.25">
      <c r="B105" s="4" t="s">
        <v>40</v>
      </c>
      <c r="C105" s="6">
        <v>0.78125</v>
      </c>
      <c r="D105" s="6">
        <v>0.67924528301886788</v>
      </c>
      <c r="E105" s="6">
        <f t="shared" si="8"/>
        <v>-0.1305660377358491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248</v>
      </c>
      <c r="D112" s="5">
        <v>239</v>
      </c>
      <c r="E112" s="6">
        <f>IF(C112&gt;0,(D112-C112)/C112,"-")</f>
        <v>-3.6290322580645164E-2</v>
      </c>
    </row>
    <row r="113" spans="2:14" ht="15" thickBot="1" x14ac:dyDescent="0.25">
      <c r="B113" s="4" t="s">
        <v>56</v>
      </c>
      <c r="C113" s="5">
        <v>143</v>
      </c>
      <c r="D113" s="5">
        <v>136</v>
      </c>
      <c r="E113" s="6">
        <f t="shared" ref="E113:E114" si="9">IF(C113&gt;0,(D113-C113)/C113,"-")</f>
        <v>-4.8951048951048952E-2</v>
      </c>
    </row>
    <row r="114" spans="2:14" ht="15" thickBot="1" x14ac:dyDescent="0.25">
      <c r="B114" s="4" t="s">
        <v>57</v>
      </c>
      <c r="C114" s="5">
        <v>105</v>
      </c>
      <c r="D114" s="5">
        <v>103</v>
      </c>
      <c r="E114" s="6">
        <f t="shared" si="9"/>
        <v>-1.9047619047619049E-2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1</v>
      </c>
      <c r="E128" s="10">
        <v>0</v>
      </c>
      <c r="F128" s="10">
        <v>2</v>
      </c>
      <c r="G128" s="10">
        <v>0</v>
      </c>
      <c r="H128" s="10">
        <v>0</v>
      </c>
      <c r="I128" s="10">
        <v>1</v>
      </c>
      <c r="J128" s="10">
        <v>1</v>
      </c>
      <c r="K128" s="6">
        <f>IF(C128=0,"-",(G128-C128)/C128)</f>
        <v>-1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-0.5</v>
      </c>
    </row>
    <row r="129" spans="2:14" ht="15" thickBot="1" x14ac:dyDescent="0.25">
      <c r="B129" s="4" t="s">
        <v>64</v>
      </c>
      <c r="C129" s="10">
        <v>2</v>
      </c>
      <c r="D129" s="10">
        <v>0</v>
      </c>
      <c r="E129" s="10">
        <v>0</v>
      </c>
      <c r="F129" s="10">
        <v>2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1">IF(C129=0,"-",(G129-C129)/C129)</f>
        <v>-0.5</v>
      </c>
      <c r="L129" s="6" t="str">
        <f t="shared" si="10"/>
        <v>-</v>
      </c>
      <c r="M129" s="6" t="str">
        <f t="shared" si="10"/>
        <v>-</v>
      </c>
      <c r="N129" s="6">
        <f t="shared" si="10"/>
        <v>-0.5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1</v>
      </c>
      <c r="E133" s="10">
        <v>0</v>
      </c>
      <c r="F133" s="10">
        <v>4</v>
      </c>
      <c r="G133" s="10">
        <v>1</v>
      </c>
      <c r="H133" s="10">
        <v>0</v>
      </c>
      <c r="I133" s="10">
        <v>1</v>
      </c>
      <c r="J133" s="10">
        <v>2</v>
      </c>
      <c r="K133" s="6">
        <f t="shared" si="11"/>
        <v>-0.66666666666666663</v>
      </c>
      <c r="L133" s="6">
        <f t="shared" si="10"/>
        <v>-1</v>
      </c>
      <c r="M133" s="6" t="str">
        <f t="shared" si="10"/>
        <v>-</v>
      </c>
      <c r="N133" s="6">
        <f t="shared" si="10"/>
        <v>-0.5</v>
      </c>
    </row>
    <row r="134" spans="2:14" ht="15" thickBot="1" x14ac:dyDescent="0.25">
      <c r="B134" s="4" t="s">
        <v>36</v>
      </c>
      <c r="C134" s="6">
        <f>IF(C128=0,"-",C128/(C128+C129))</f>
        <v>0.33333333333333331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0.5</v>
      </c>
      <c r="G134" s="6" t="str">
        <f t="shared" si="12"/>
        <v>-</v>
      </c>
      <c r="H134" s="6" t="str">
        <f t="shared" si="12"/>
        <v>-</v>
      </c>
      <c r="I134" s="6">
        <f t="shared" si="12"/>
        <v>1</v>
      </c>
      <c r="J134" s="6">
        <f t="shared" si="12"/>
        <v>0.5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2</v>
      </c>
      <c r="F143" s="10">
        <v>2</v>
      </c>
      <c r="G143" s="10">
        <v>8</v>
      </c>
      <c r="H143" s="10">
        <v>0</v>
      </c>
      <c r="I143" s="10">
        <v>2</v>
      </c>
      <c r="J143" s="10">
        <v>10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>
        <f t="shared" si="15"/>
        <v>0</v>
      </c>
      <c r="N143" s="6">
        <f t="shared" si="15"/>
        <v>4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2</v>
      </c>
      <c r="H144" s="10">
        <v>0</v>
      </c>
      <c r="I144" s="10">
        <v>0</v>
      </c>
      <c r="J144" s="10">
        <v>2</v>
      </c>
      <c r="K144" s="6">
        <f t="shared" ref="K144:K147" si="16">IF(C144=0,"-",(G144-C144)/C144)</f>
        <v>0</v>
      </c>
      <c r="L144" s="6" t="str">
        <f t="shared" si="15"/>
        <v>-</v>
      </c>
      <c r="M144" s="6" t="str">
        <f t="shared" si="15"/>
        <v>-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75</v>
      </c>
      <c r="D145" s="10">
        <v>0</v>
      </c>
      <c r="E145" s="10">
        <v>12</v>
      </c>
      <c r="F145" s="10">
        <v>87</v>
      </c>
      <c r="G145" s="10">
        <v>31</v>
      </c>
      <c r="H145" s="10">
        <v>0</v>
      </c>
      <c r="I145" s="10">
        <v>11</v>
      </c>
      <c r="J145" s="10">
        <v>42</v>
      </c>
      <c r="K145" s="6">
        <f t="shared" si="16"/>
        <v>-0.58666666666666667</v>
      </c>
      <c r="L145" s="6" t="str">
        <f t="shared" si="15"/>
        <v>-</v>
      </c>
      <c r="M145" s="6">
        <f t="shared" si="15"/>
        <v>-8.3333333333333329E-2</v>
      </c>
      <c r="N145" s="6">
        <f t="shared" si="15"/>
        <v>-0.51724137931034486</v>
      </c>
    </row>
    <row r="146" spans="2:14" ht="15" thickBot="1" x14ac:dyDescent="0.25">
      <c r="B146" s="4" t="s">
        <v>74</v>
      </c>
      <c r="C146" s="10">
        <v>2</v>
      </c>
      <c r="D146" s="10">
        <v>0</v>
      </c>
      <c r="E146" s="10">
        <v>4</v>
      </c>
      <c r="F146" s="10">
        <v>6</v>
      </c>
      <c r="G146" s="10">
        <v>1</v>
      </c>
      <c r="H146" s="10">
        <v>0</v>
      </c>
      <c r="I146" s="10">
        <v>1</v>
      </c>
      <c r="J146" s="10">
        <v>2</v>
      </c>
      <c r="K146" s="6">
        <f t="shared" si="16"/>
        <v>-0.5</v>
      </c>
      <c r="L146" s="6" t="str">
        <f t="shared" si="15"/>
        <v>-</v>
      </c>
      <c r="M146" s="6">
        <f t="shared" si="15"/>
        <v>-0.75</v>
      </c>
      <c r="N146" s="6">
        <f t="shared" si="15"/>
        <v>-0.66666666666666663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79</v>
      </c>
      <c r="D148" s="10">
        <v>0</v>
      </c>
      <c r="E148" s="10">
        <v>18</v>
      </c>
      <c r="F148" s="10">
        <v>97</v>
      </c>
      <c r="G148" s="10">
        <v>42</v>
      </c>
      <c r="H148" s="10">
        <v>0</v>
      </c>
      <c r="I148" s="10">
        <v>14</v>
      </c>
      <c r="J148" s="10">
        <v>56</v>
      </c>
      <c r="K148" s="6"/>
      <c r="L148" s="6"/>
      <c r="M148" s="6"/>
      <c r="N148" s="6"/>
    </row>
    <row r="149" spans="2:14" ht="29.25" thickBot="1" x14ac:dyDescent="0.25">
      <c r="B149" s="7" t="s">
        <v>76</v>
      </c>
      <c r="C149" s="6" t="str">
        <f t="shared" ref="C149:J150" si="17">IF(C143=0,"-",(C143/(C143+C145)))</f>
        <v>-</v>
      </c>
      <c r="D149" s="6" t="str">
        <f t="shared" si="17"/>
        <v>-</v>
      </c>
      <c r="E149" s="6">
        <f t="shared" si="17"/>
        <v>0.14285714285714285</v>
      </c>
      <c r="F149" s="6">
        <f t="shared" si="17"/>
        <v>2.247191011235955E-2</v>
      </c>
      <c r="G149" s="6">
        <f t="shared" si="17"/>
        <v>0.20512820512820512</v>
      </c>
      <c r="H149" s="6" t="str">
        <f t="shared" si="17"/>
        <v>-</v>
      </c>
      <c r="I149" s="6">
        <f t="shared" si="17"/>
        <v>0.15384615384615385</v>
      </c>
      <c r="J149" s="6">
        <f t="shared" si="17"/>
        <v>0.19230769230769232</v>
      </c>
      <c r="K149" s="6" t="str">
        <f>IF(OR(C149="-",G149="-"),"-",(G149-C149)/C149)</f>
        <v>-</v>
      </c>
      <c r="L149" s="6" t="str">
        <f t="shared" ref="L149:N150" si="18">IF(OR(D149="-",H149="-"),"-",(H149-D149)/D149)</f>
        <v>-</v>
      </c>
      <c r="M149" s="6">
        <f t="shared" si="18"/>
        <v>7.6923076923077038E-2</v>
      </c>
      <c r="N149" s="6">
        <f t="shared" si="18"/>
        <v>7.5576923076923084</v>
      </c>
    </row>
    <row r="150" spans="2:14" ht="29.25" thickBot="1" x14ac:dyDescent="0.25">
      <c r="B150" s="7" t="s">
        <v>77</v>
      </c>
      <c r="C150" s="6">
        <f t="shared" si="17"/>
        <v>0.5</v>
      </c>
      <c r="D150" s="6" t="str">
        <f t="shared" si="17"/>
        <v>-</v>
      </c>
      <c r="E150" s="6" t="str">
        <f t="shared" si="17"/>
        <v>-</v>
      </c>
      <c r="F150" s="6">
        <f t="shared" si="17"/>
        <v>0.25</v>
      </c>
      <c r="G150" s="6">
        <f t="shared" si="17"/>
        <v>0.66666666666666663</v>
      </c>
      <c r="H150" s="6" t="str">
        <f t="shared" si="17"/>
        <v>-</v>
      </c>
      <c r="I150" s="6" t="str">
        <f t="shared" si="17"/>
        <v>-</v>
      </c>
      <c r="J150" s="6">
        <f t="shared" si="17"/>
        <v>0.5</v>
      </c>
      <c r="K150" s="6">
        <f>IF(OR(C150="-",G150="-"),"-",(G150-C150)/C150)</f>
        <v>0.33333333333333326</v>
      </c>
      <c r="L150" s="6" t="str">
        <f t="shared" si="18"/>
        <v>-</v>
      </c>
      <c r="M150" s="6" t="str">
        <f t="shared" si="18"/>
        <v>-</v>
      </c>
      <c r="N150" s="6">
        <f t="shared" si="18"/>
        <v>1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77</v>
      </c>
      <c r="D157" s="19">
        <v>32</v>
      </c>
      <c r="E157" s="18">
        <f>IF(C157=0,"-",(D157-C157)/C157)</f>
        <v>-0.58441558441558439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8</v>
      </c>
      <c r="E158" s="18">
        <f t="shared" ref="E158:E159" si="19">IF(C158=0,"-",(D158-C158)/C158)</f>
        <v>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2</v>
      </c>
      <c r="E159" s="18" t="str">
        <f t="shared" si="19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0.97468354430379744</v>
      </c>
      <c r="D160" s="18">
        <f>IF(D157=0,"-",D157/(D157+D158+D159))</f>
        <v>0.76190476190476186</v>
      </c>
      <c r="E160" s="18">
        <f>IF(OR(C160="-",D160="-"),"-",(D160-C160)/C160)</f>
        <v>-0.21830550401978976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2</v>
      </c>
      <c r="E166" s="6">
        <f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1</v>
      </c>
      <c r="E167" s="6">
        <f t="shared" ref="E167:E168" si="20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0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</v>
      </c>
      <c r="D169" s="6">
        <f>IF(D166=0,"-",(D167+D168)/D166)</f>
        <v>0.5</v>
      </c>
      <c r="E169" s="6">
        <f t="shared" ref="E169:E171" si="21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0.5</v>
      </c>
      <c r="D170" s="6">
        <v>1</v>
      </c>
      <c r="E170" s="6">
        <f t="shared" si="21"/>
        <v>1</v>
      </c>
    </row>
    <row r="171" spans="2:14" ht="20.100000000000001" customHeight="1" thickBot="1" x14ac:dyDescent="0.25">
      <c r="B171" s="4" t="s">
        <v>40</v>
      </c>
      <c r="C171" s="6">
        <v>0.5</v>
      </c>
      <c r="D171" s="6" t="s">
        <v>105</v>
      </c>
      <c r="E171" s="6" t="str">
        <f t="shared" si="21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3</v>
      </c>
      <c r="D178" s="5">
        <v>7</v>
      </c>
      <c r="E178" s="6">
        <f>IF(C178=0,"-",(D178-C178)/C178)</f>
        <v>1.3333333333333333</v>
      </c>
      <c r="H178" s="13"/>
    </row>
    <row r="179" spans="2:8" ht="15" thickBot="1" x14ac:dyDescent="0.25">
      <c r="B179" s="4" t="s">
        <v>43</v>
      </c>
      <c r="C179" s="5">
        <v>2</v>
      </c>
      <c r="D179" s="5">
        <v>6</v>
      </c>
      <c r="E179" s="6">
        <f t="shared" ref="E179:E185" si="22">IF(C179=0,"-",(D179-C179)/C179)</f>
        <v>2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2"/>
        <v>-</v>
      </c>
      <c r="H180" s="13"/>
    </row>
    <row r="181" spans="2:8" ht="15" thickBot="1" x14ac:dyDescent="0.25">
      <c r="B181" s="4" t="s">
        <v>78</v>
      </c>
      <c r="C181" s="5">
        <v>1</v>
      </c>
      <c r="D181" s="5">
        <v>1</v>
      </c>
      <c r="E181" s="6">
        <f t="shared" si="22"/>
        <v>0</v>
      </c>
      <c r="H181" s="13"/>
    </row>
    <row r="182" spans="2:8" ht="15" thickBot="1" x14ac:dyDescent="0.25">
      <c r="B182" s="15" t="s">
        <v>79</v>
      </c>
      <c r="C182" s="5">
        <v>73</v>
      </c>
      <c r="D182" s="5">
        <v>85</v>
      </c>
      <c r="E182" s="6">
        <f t="shared" si="22"/>
        <v>0.16438356164383561</v>
      </c>
      <c r="H182" s="13"/>
    </row>
    <row r="183" spans="2:8" ht="15" thickBot="1" x14ac:dyDescent="0.25">
      <c r="B183" s="4" t="s">
        <v>47</v>
      </c>
      <c r="C183" s="5">
        <v>54</v>
      </c>
      <c r="D183" s="5">
        <v>66</v>
      </c>
      <c r="E183" s="6">
        <f t="shared" si="22"/>
        <v>0.22222222222222221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2"/>
        <v>-</v>
      </c>
      <c r="H184" s="13"/>
    </row>
    <row r="185" spans="2:8" ht="15" thickBot="1" x14ac:dyDescent="0.25">
      <c r="B185" s="4" t="s">
        <v>80</v>
      </c>
      <c r="C185" s="5">
        <v>19</v>
      </c>
      <c r="D185" s="5">
        <v>19</v>
      </c>
      <c r="E185" s="6">
        <f t="shared" si="22"/>
        <v>0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8</v>
      </c>
      <c r="D197" s="5">
        <v>10</v>
      </c>
      <c r="E197" s="6">
        <f t="shared" ref="E197:E200" si="23">IF(C197=0,"-",(D197-C197)/C197)</f>
        <v>0.25</v>
      </c>
    </row>
    <row r="198" spans="2:5" ht="15" thickBot="1" x14ac:dyDescent="0.25">
      <c r="B198" s="4" t="s">
        <v>83</v>
      </c>
      <c r="C198" s="5">
        <v>1</v>
      </c>
      <c r="D198" s="5">
        <v>1</v>
      </c>
      <c r="E198" s="6">
        <f t="shared" si="23"/>
        <v>0</v>
      </c>
    </row>
    <row r="199" spans="2:5" ht="15" thickBot="1" x14ac:dyDescent="0.25">
      <c r="B199" s="4" t="s">
        <v>84</v>
      </c>
      <c r="C199" s="5">
        <v>9</v>
      </c>
      <c r="D199" s="5">
        <v>11</v>
      </c>
      <c r="E199" s="6">
        <f t="shared" si="23"/>
        <v>0.22222222222222221</v>
      </c>
    </row>
    <row r="200" spans="2:5" ht="15" thickBot="1" x14ac:dyDescent="0.25">
      <c r="B200" s="4" t="s">
        <v>85</v>
      </c>
      <c r="C200" s="5">
        <v>6</v>
      </c>
      <c r="D200" s="5">
        <v>9</v>
      </c>
      <c r="E200" s="6">
        <f t="shared" si="23"/>
        <v>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4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8</v>
      </c>
      <c r="D208" s="5">
        <v>10</v>
      </c>
      <c r="E208" s="6">
        <f t="shared" si="24"/>
        <v>0.25</v>
      </c>
    </row>
    <row r="209" spans="2:5" ht="20.100000000000001" customHeight="1" thickBot="1" x14ac:dyDescent="0.25">
      <c r="B209" s="17" t="s">
        <v>86</v>
      </c>
      <c r="C209" s="5">
        <v>7</v>
      </c>
      <c r="D209" s="5">
        <v>9</v>
      </c>
      <c r="E209" s="6">
        <f t="shared" si="24"/>
        <v>0.2857142857142857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1</v>
      </c>
      <c r="E210" s="6">
        <f t="shared" si="24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5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5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9</v>
      </c>
      <c r="D221" s="5">
        <v>14</v>
      </c>
      <c r="E221" s="6">
        <f t="shared" ref="E221:E223" si="26">IF(C221=0,"-",(D221-C221)/C221)</f>
        <v>0.55555555555555558</v>
      </c>
    </row>
    <row r="222" spans="2:5" ht="15" thickBot="1" x14ac:dyDescent="0.25">
      <c r="B222" s="16" t="s">
        <v>92</v>
      </c>
      <c r="C222" s="5">
        <v>11</v>
      </c>
      <c r="D222" s="5">
        <v>12</v>
      </c>
      <c r="E222" s="6">
        <f t="shared" si="26"/>
        <v>9.0909090909090912E-2</v>
      </c>
    </row>
    <row r="223" spans="2:5" ht="15" thickBot="1" x14ac:dyDescent="0.25">
      <c r="B223" s="16" t="s">
        <v>93</v>
      </c>
      <c r="C223" s="5">
        <v>3</v>
      </c>
      <c r="D223" s="5">
        <v>7</v>
      </c>
      <c r="E223" s="6">
        <f t="shared" si="26"/>
        <v>1.3333333333333333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474</v>
      </c>
      <c r="D14" s="5">
        <v>546</v>
      </c>
      <c r="E14" s="6">
        <f>IF(C14&gt;0,(D14-C14)/C14)</f>
        <v>0.15189873417721519</v>
      </c>
    </row>
    <row r="15" spans="1:5" ht="20.100000000000001" customHeight="1" thickBot="1" x14ac:dyDescent="0.25">
      <c r="B15" s="4" t="s">
        <v>17</v>
      </c>
      <c r="C15" s="5">
        <v>474</v>
      </c>
      <c r="D15" s="5">
        <v>525</v>
      </c>
      <c r="E15" s="6">
        <f t="shared" ref="E15:E25" si="0">IF(C15&gt;0,(D15-C15)/C15)</f>
        <v>0.10759493670886076</v>
      </c>
    </row>
    <row r="16" spans="1:5" ht="20.100000000000001" customHeight="1" thickBot="1" x14ac:dyDescent="0.25">
      <c r="B16" s="4" t="s">
        <v>18</v>
      </c>
      <c r="C16" s="5">
        <v>378</v>
      </c>
      <c r="D16" s="5">
        <v>376</v>
      </c>
      <c r="E16" s="6">
        <f t="shared" si="0"/>
        <v>-5.2910052910052907E-3</v>
      </c>
    </row>
    <row r="17" spans="2:5" ht="20.100000000000001" customHeight="1" thickBot="1" x14ac:dyDescent="0.25">
      <c r="B17" s="4" t="s">
        <v>19</v>
      </c>
      <c r="C17" s="5">
        <v>96</v>
      </c>
      <c r="D17" s="5">
        <v>149</v>
      </c>
      <c r="E17" s="6">
        <f t="shared" si="0"/>
        <v>0.55208333333333337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2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0.20253164556962025</v>
      </c>
      <c r="D20" s="6">
        <f>D17/D15</f>
        <v>0.28380952380952379</v>
      </c>
      <c r="E20" s="6">
        <f t="shared" si="0"/>
        <v>0.40130952380952373</v>
      </c>
    </row>
    <row r="21" spans="2:5" ht="30" customHeight="1" thickBot="1" x14ac:dyDescent="0.25">
      <c r="B21" s="4" t="s">
        <v>23</v>
      </c>
      <c r="C21" s="5">
        <v>26</v>
      </c>
      <c r="D21" s="5">
        <v>54</v>
      </c>
      <c r="E21" s="6">
        <f t="shared" si="0"/>
        <v>1.0769230769230769</v>
      </c>
    </row>
    <row r="22" spans="2:5" ht="20.100000000000001" customHeight="1" thickBot="1" x14ac:dyDescent="0.25">
      <c r="B22" s="4" t="s">
        <v>24</v>
      </c>
      <c r="C22" s="5">
        <v>20</v>
      </c>
      <c r="D22" s="5">
        <v>40</v>
      </c>
      <c r="E22" s="6">
        <f t="shared" si="0"/>
        <v>1</v>
      </c>
    </row>
    <row r="23" spans="2:5" ht="20.100000000000001" customHeight="1" thickBot="1" x14ac:dyDescent="0.25">
      <c r="B23" s="4" t="s">
        <v>25</v>
      </c>
      <c r="C23" s="5">
        <v>6</v>
      </c>
      <c r="D23" s="5">
        <v>14</v>
      </c>
      <c r="E23" s="6">
        <f t="shared" si="0"/>
        <v>1.3333333333333333</v>
      </c>
    </row>
    <row r="24" spans="2:5" ht="20.100000000000001" customHeight="1" thickBot="1" x14ac:dyDescent="0.25">
      <c r="B24" s="4" t="s">
        <v>21</v>
      </c>
      <c r="C24" s="6">
        <f>C23/C21</f>
        <v>0.23076923076923078</v>
      </c>
      <c r="D24" s="6">
        <f t="shared" ref="D24" si="1">D23/D21</f>
        <v>0.25925925925925924</v>
      </c>
      <c r="E24" s="6">
        <f t="shared" si="0"/>
        <v>0.12345679012345667</v>
      </c>
    </row>
    <row r="25" spans="2:5" ht="20.100000000000001" customHeight="1" thickBot="1" x14ac:dyDescent="0.25">
      <c r="B25" s="7" t="s">
        <v>26</v>
      </c>
      <c r="C25" s="6">
        <v>0.15740762264677266</v>
      </c>
      <c r="D25" s="6">
        <v>0.17408027587578959</v>
      </c>
      <c r="E25" s="6">
        <f t="shared" si="0"/>
        <v>0.10592024038397969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98</v>
      </c>
      <c r="D34" s="5">
        <v>112</v>
      </c>
      <c r="E34" s="6">
        <f>IF(C34&gt;0,(D34-C34)/C34,"-")</f>
        <v>0.14285714285714285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57</v>
      </c>
      <c r="D36" s="5">
        <v>79</v>
      </c>
      <c r="E36" s="6">
        <f t="shared" si="2"/>
        <v>0.38596491228070173</v>
      </c>
    </row>
    <row r="37" spans="2:5" ht="20.100000000000001" customHeight="1" thickBot="1" x14ac:dyDescent="0.25">
      <c r="B37" s="4" t="s">
        <v>30</v>
      </c>
      <c r="C37" s="5">
        <v>41</v>
      </c>
      <c r="D37" s="5">
        <v>33</v>
      </c>
      <c r="E37" s="6">
        <f t="shared" si="2"/>
        <v>-0.1951219512195122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63</v>
      </c>
      <c r="D44" s="5">
        <v>67</v>
      </c>
      <c r="E44" s="6">
        <f>IF(C44&gt;0,(D44-C44)/C44,"-")</f>
        <v>6.3492063492063489E-2</v>
      </c>
    </row>
    <row r="45" spans="2:5" ht="20.100000000000001" customHeight="1" thickBot="1" x14ac:dyDescent="0.25">
      <c r="B45" s="4" t="s">
        <v>34</v>
      </c>
      <c r="C45" s="5">
        <v>13</v>
      </c>
      <c r="D45" s="5">
        <v>8</v>
      </c>
      <c r="E45" s="6">
        <f t="shared" ref="E45:E51" si="3">IF(C45&gt;0,(D45-C45)/C45,"-")</f>
        <v>-0.38461538461538464</v>
      </c>
    </row>
    <row r="46" spans="2:5" ht="20.100000000000001" customHeight="1" thickBot="1" x14ac:dyDescent="0.25">
      <c r="B46" s="4" t="s">
        <v>31</v>
      </c>
      <c r="C46" s="5">
        <v>6</v>
      </c>
      <c r="D46" s="5">
        <v>18</v>
      </c>
      <c r="E46" s="6">
        <f t="shared" si="3"/>
        <v>2</v>
      </c>
    </row>
    <row r="47" spans="2:5" ht="20.100000000000001" customHeight="1" thickBot="1" x14ac:dyDescent="0.25">
      <c r="B47" s="4" t="s">
        <v>32</v>
      </c>
      <c r="C47" s="5">
        <v>187</v>
      </c>
      <c r="D47" s="5">
        <v>176</v>
      </c>
      <c r="E47" s="6">
        <f t="shared" si="3"/>
        <v>-5.8823529411764705E-2</v>
      </c>
    </row>
    <row r="48" spans="2:5" ht="20.100000000000001" customHeight="1" thickBot="1" x14ac:dyDescent="0.25">
      <c r="B48" s="4" t="s">
        <v>35</v>
      </c>
      <c r="C48" s="5">
        <v>72</v>
      </c>
      <c r="D48" s="5">
        <v>98</v>
      </c>
      <c r="E48" s="6">
        <f t="shared" si="3"/>
        <v>0.3611111111111111</v>
      </c>
    </row>
    <row r="49" spans="2:5" ht="20.100000000000001" customHeight="1" thickBot="1" x14ac:dyDescent="0.25">
      <c r="B49" s="4" t="s">
        <v>67</v>
      </c>
      <c r="C49" s="5">
        <v>67</v>
      </c>
      <c r="D49" s="5">
        <v>55</v>
      </c>
      <c r="E49" s="6">
        <f t="shared" si="3"/>
        <v>-0.17910447761194029</v>
      </c>
    </row>
    <row r="50" spans="2:5" ht="20.100000000000001" customHeight="1" collapsed="1" thickBot="1" x14ac:dyDescent="0.25">
      <c r="B50" s="4" t="s">
        <v>36</v>
      </c>
      <c r="C50" s="6">
        <f>C44/(C44+C45)</f>
        <v>0.82894736842105265</v>
      </c>
      <c r="D50" s="6">
        <f>D44/(D44+D45)</f>
        <v>0.89333333333333331</v>
      </c>
      <c r="E50" s="6">
        <f t="shared" si="3"/>
        <v>7.7671957671957614E-2</v>
      </c>
    </row>
    <row r="51" spans="2:5" ht="20.100000000000001" customHeight="1" thickBot="1" x14ac:dyDescent="0.25">
      <c r="B51" s="4" t="s">
        <v>37</v>
      </c>
      <c r="C51" s="6">
        <f>C47/(C46+C47)</f>
        <v>0.9689119170984456</v>
      </c>
      <c r="D51" s="6">
        <f t="shared" ref="D51" si="4">D47/(D46+D47)</f>
        <v>0.90721649484536082</v>
      </c>
      <c r="E51" s="6">
        <f t="shared" si="3"/>
        <v>-6.367495451788964E-2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76</v>
      </c>
      <c r="D58" s="5">
        <v>75</v>
      </c>
      <c r="E58" s="6">
        <f>IF(C58&gt;0,(D58-C58)/C58,"-")</f>
        <v>-1.3157894736842105E-2</v>
      </c>
    </row>
    <row r="59" spans="2:5" ht="20.100000000000001" customHeight="1" thickBot="1" x14ac:dyDescent="0.25">
      <c r="B59" s="4" t="s">
        <v>41</v>
      </c>
      <c r="C59" s="5">
        <v>47</v>
      </c>
      <c r="D59" s="5">
        <v>59</v>
      </c>
      <c r="E59" s="6">
        <f t="shared" ref="E59:E63" si="5">IF(C59&gt;0,(D59-C59)/C59,"-")</f>
        <v>0.25531914893617019</v>
      </c>
    </row>
    <row r="60" spans="2:5" ht="20.100000000000001" customHeight="1" thickBot="1" x14ac:dyDescent="0.25">
      <c r="B60" s="4" t="s">
        <v>42</v>
      </c>
      <c r="C60" s="5">
        <v>16</v>
      </c>
      <c r="D60" s="5">
        <v>8</v>
      </c>
      <c r="E60" s="6">
        <f t="shared" si="5"/>
        <v>-0.5</v>
      </c>
    </row>
    <row r="61" spans="2:5" ht="20.100000000000001" customHeight="1" collapsed="1" thickBot="1" x14ac:dyDescent="0.25">
      <c r="B61" s="4" t="s">
        <v>98</v>
      </c>
      <c r="C61" s="6">
        <f>(C59+C60)/C58</f>
        <v>0.82894736842105265</v>
      </c>
      <c r="D61" s="6">
        <f>(D59+D60)/D58</f>
        <v>0.89333333333333331</v>
      </c>
      <c r="E61" s="6">
        <f t="shared" si="5"/>
        <v>7.7671957671957614E-2</v>
      </c>
    </row>
    <row r="62" spans="2:5" ht="20.100000000000001" customHeight="1" thickBot="1" x14ac:dyDescent="0.25">
      <c r="B62" s="4" t="s">
        <v>39</v>
      </c>
      <c r="C62" s="6">
        <v>0.81034482758620685</v>
      </c>
      <c r="D62" s="6">
        <v>0.88059701492537312</v>
      </c>
      <c r="E62" s="6">
        <f t="shared" si="5"/>
        <v>8.6694188631311578E-2</v>
      </c>
    </row>
    <row r="63" spans="2:5" ht="20.100000000000001" customHeight="1" thickBot="1" x14ac:dyDescent="0.25">
      <c r="B63" s="4" t="s">
        <v>40</v>
      </c>
      <c r="C63" s="6">
        <v>0.88888888888888884</v>
      </c>
      <c r="D63" s="6">
        <v>1</v>
      </c>
      <c r="E63" s="6">
        <f t="shared" si="5"/>
        <v>0.12500000000000006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519</v>
      </c>
      <c r="D70" s="5">
        <v>587</v>
      </c>
      <c r="E70" s="6">
        <f>IF(C70&gt;0,(D70-C70)/C70,"-")</f>
        <v>0.13102119460500963</v>
      </c>
    </row>
    <row r="71" spans="2:10" ht="20.100000000000001" customHeight="1" thickBot="1" x14ac:dyDescent="0.25">
      <c r="B71" s="4" t="s">
        <v>45</v>
      </c>
      <c r="C71" s="5">
        <v>137</v>
      </c>
      <c r="D71" s="5">
        <v>188</v>
      </c>
      <c r="E71" s="6">
        <f t="shared" ref="E71:E77" si="6">IF(C71&gt;0,(D71-C71)/C71,"-")</f>
        <v>0.37226277372262773</v>
      </c>
    </row>
    <row r="72" spans="2:10" ht="20.100000000000001" customHeight="1" thickBot="1" x14ac:dyDescent="0.25">
      <c r="B72" s="4" t="s">
        <v>43</v>
      </c>
      <c r="C72" s="5">
        <v>0</v>
      </c>
      <c r="D72" s="5">
        <v>1</v>
      </c>
      <c r="E72" s="6" t="str">
        <f t="shared" si="6"/>
        <v>-</v>
      </c>
    </row>
    <row r="73" spans="2:10" ht="20.100000000000001" customHeight="1" thickBot="1" x14ac:dyDescent="0.25">
      <c r="B73" s="4" t="s">
        <v>46</v>
      </c>
      <c r="C73" s="5">
        <v>289</v>
      </c>
      <c r="D73" s="5">
        <v>282</v>
      </c>
      <c r="E73" s="6">
        <f t="shared" si="6"/>
        <v>-2.4221453287197232E-2</v>
      </c>
    </row>
    <row r="74" spans="2:10" ht="20.100000000000001" customHeight="1" thickBot="1" x14ac:dyDescent="0.25">
      <c r="B74" s="4" t="s">
        <v>47</v>
      </c>
      <c r="C74" s="5">
        <v>66</v>
      </c>
      <c r="D74" s="5">
        <v>93</v>
      </c>
      <c r="E74" s="6">
        <f t="shared" si="6"/>
        <v>0.40909090909090912</v>
      </c>
    </row>
    <row r="75" spans="2:10" ht="20.100000000000001" customHeight="1" thickBot="1" x14ac:dyDescent="0.25">
      <c r="B75" s="4" t="s">
        <v>48</v>
      </c>
      <c r="C75" s="5">
        <v>27</v>
      </c>
      <c r="D75" s="5">
        <v>23</v>
      </c>
      <c r="E75" s="6">
        <f t="shared" si="6"/>
        <v>-0.14814814814814814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27</v>
      </c>
      <c r="D90" s="5">
        <v>25</v>
      </c>
      <c r="E90" s="6">
        <f>IF(C90&gt;0,(D90-C90)/C90,"-")</f>
        <v>-7.407407407407407E-2</v>
      </c>
    </row>
    <row r="91" spans="2:5" ht="29.25" thickBot="1" x14ac:dyDescent="0.25">
      <c r="B91" s="4" t="s">
        <v>52</v>
      </c>
      <c r="C91" s="5">
        <v>21</v>
      </c>
      <c r="D91" s="5">
        <v>24</v>
      </c>
      <c r="E91" s="6">
        <f t="shared" ref="E91:E93" si="7">IF(C91&gt;0,(D91-C91)/C91,"-")</f>
        <v>0.14285714285714285</v>
      </c>
    </row>
    <row r="92" spans="2:5" ht="29.25" customHeight="1" thickBot="1" x14ac:dyDescent="0.25">
      <c r="B92" s="4" t="s">
        <v>53</v>
      </c>
      <c r="C92" s="5">
        <v>30</v>
      </c>
      <c r="D92" s="5">
        <v>33</v>
      </c>
      <c r="E92" s="6">
        <f t="shared" si="7"/>
        <v>0.1</v>
      </c>
    </row>
    <row r="93" spans="2:5" ht="29.25" customHeight="1" thickBot="1" x14ac:dyDescent="0.25">
      <c r="B93" s="4" t="s">
        <v>54</v>
      </c>
      <c r="C93" s="6">
        <f>(C90+C91)/(C90+C91+C92)</f>
        <v>0.61538461538461542</v>
      </c>
      <c r="D93" s="6">
        <f>(D90+D91)/(D90+D91+D92)</f>
        <v>0.59756097560975607</v>
      </c>
      <c r="E93" s="6">
        <f t="shared" si="7"/>
        <v>-2.8963414634146437E-2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78</v>
      </c>
      <c r="D100" s="5">
        <v>82</v>
      </c>
      <c r="E100" s="6">
        <f>IF(C100&gt;0,(D100-C100)/C100,"-")</f>
        <v>5.128205128205128E-2</v>
      </c>
    </row>
    <row r="101" spans="2:5" ht="20.100000000000001" customHeight="1" thickBot="1" x14ac:dyDescent="0.25">
      <c r="B101" s="4" t="s">
        <v>41</v>
      </c>
      <c r="C101" s="5">
        <v>40</v>
      </c>
      <c r="D101" s="5">
        <v>37</v>
      </c>
      <c r="E101" s="6">
        <f t="shared" ref="E101:E105" si="8">IF(C101&gt;0,(D101-C101)/C101,"-")</f>
        <v>-7.4999999999999997E-2</v>
      </c>
    </row>
    <row r="102" spans="2:5" ht="20.100000000000001" customHeight="1" thickBot="1" x14ac:dyDescent="0.25">
      <c r="B102" s="4" t="s">
        <v>42</v>
      </c>
      <c r="C102" s="5">
        <v>8</v>
      </c>
      <c r="D102" s="5">
        <v>12</v>
      </c>
      <c r="E102" s="6">
        <f t="shared" si="8"/>
        <v>0.5</v>
      </c>
    </row>
    <row r="103" spans="2:5" ht="20.100000000000001" customHeight="1" thickBot="1" x14ac:dyDescent="0.25">
      <c r="B103" s="4" t="s">
        <v>98</v>
      </c>
      <c r="C103" s="6">
        <f>(C101+C102)/C100</f>
        <v>0.61538461538461542</v>
      </c>
      <c r="D103" s="6">
        <f>(D101+D102)/D100</f>
        <v>0.59756097560975607</v>
      </c>
      <c r="E103" s="6">
        <f t="shared" si="8"/>
        <v>-2.8963414634146437E-2</v>
      </c>
    </row>
    <row r="104" spans="2:5" ht="20.100000000000001" customHeight="1" thickBot="1" x14ac:dyDescent="0.25">
      <c r="B104" s="4" t="s">
        <v>39</v>
      </c>
      <c r="C104" s="6">
        <v>0.63492063492063489</v>
      </c>
      <c r="D104" s="6">
        <v>0.56923076923076921</v>
      </c>
      <c r="E104" s="6">
        <f t="shared" si="8"/>
        <v>-0.10346153846153845</v>
      </c>
    </row>
    <row r="105" spans="2:5" ht="20.100000000000001" customHeight="1" thickBot="1" x14ac:dyDescent="0.25">
      <c r="B105" s="4" t="s">
        <v>40</v>
      </c>
      <c r="C105" s="6">
        <v>0.53333333333333333</v>
      </c>
      <c r="D105" s="6">
        <v>0.70588235294117652</v>
      </c>
      <c r="E105" s="6">
        <f t="shared" si="8"/>
        <v>0.32352941176470601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83</v>
      </c>
      <c r="D112" s="5">
        <v>99</v>
      </c>
      <c r="E112" s="6">
        <f>IF(C112&gt;0,(D112-C112)/C112,"-")</f>
        <v>0.19277108433734941</v>
      </c>
    </row>
    <row r="113" spans="2:14" ht="15" thickBot="1" x14ac:dyDescent="0.25">
      <c r="B113" s="4" t="s">
        <v>56</v>
      </c>
      <c r="C113" s="5">
        <v>28</v>
      </c>
      <c r="D113" s="5">
        <v>20</v>
      </c>
      <c r="E113" s="6">
        <f t="shared" ref="E113:E114" si="9">IF(C113&gt;0,(D113-C113)/C113,"-")</f>
        <v>-0.2857142857142857</v>
      </c>
    </row>
    <row r="114" spans="2:14" ht="15" thickBot="1" x14ac:dyDescent="0.25">
      <c r="B114" s="4" t="s">
        <v>57</v>
      </c>
      <c r="C114" s="5">
        <v>55</v>
      </c>
      <c r="D114" s="5">
        <v>79</v>
      </c>
      <c r="E114" s="6">
        <f t="shared" si="9"/>
        <v>0.43636363636363634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0</v>
      </c>
      <c r="H143" s="10">
        <v>0</v>
      </c>
      <c r="I143" s="10">
        <v>0</v>
      </c>
      <c r="J143" s="10">
        <v>0</v>
      </c>
      <c r="K143" s="6">
        <f>IF(C143=0,"-",(G143-C143)/C143)</f>
        <v>-1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-1</v>
      </c>
    </row>
    <row r="144" spans="2:14" ht="15" thickBot="1" x14ac:dyDescent="0.25">
      <c r="B144" s="4" t="s">
        <v>72</v>
      </c>
      <c r="C144" s="10">
        <v>3</v>
      </c>
      <c r="D144" s="10">
        <v>0</v>
      </c>
      <c r="E144" s="10">
        <v>0</v>
      </c>
      <c r="F144" s="10">
        <v>3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12</v>
      </c>
      <c r="D145" s="10">
        <v>0</v>
      </c>
      <c r="E145" s="10">
        <v>0</v>
      </c>
      <c r="F145" s="10">
        <v>12</v>
      </c>
      <c r="G145" s="10">
        <v>11</v>
      </c>
      <c r="H145" s="10">
        <v>0</v>
      </c>
      <c r="I145" s="10">
        <v>0</v>
      </c>
      <c r="J145" s="10">
        <v>11</v>
      </c>
      <c r="K145" s="6">
        <f t="shared" si="16"/>
        <v>-8.3333333333333329E-2</v>
      </c>
      <c r="L145" s="6" t="str">
        <f t="shared" si="15"/>
        <v>-</v>
      </c>
      <c r="M145" s="6" t="str">
        <f t="shared" si="15"/>
        <v>-</v>
      </c>
      <c r="N145" s="6">
        <f t="shared" si="15"/>
        <v>-8.3333333333333329E-2</v>
      </c>
    </row>
    <row r="146" spans="2:14" ht="15" thickBot="1" x14ac:dyDescent="0.25">
      <c r="B146" s="4" t="s">
        <v>74</v>
      </c>
      <c r="C146" s="10">
        <v>3</v>
      </c>
      <c r="D146" s="10">
        <v>0</v>
      </c>
      <c r="E146" s="10">
        <v>0</v>
      </c>
      <c r="F146" s="10">
        <v>3</v>
      </c>
      <c r="G146" s="10">
        <v>2</v>
      </c>
      <c r="H146" s="10">
        <v>0</v>
      </c>
      <c r="I146" s="10">
        <v>0</v>
      </c>
      <c r="J146" s="10">
        <v>2</v>
      </c>
      <c r="K146" s="6">
        <f t="shared" si="16"/>
        <v>-0.33333333333333331</v>
      </c>
      <c r="L146" s="6" t="str">
        <f t="shared" si="15"/>
        <v>-</v>
      </c>
      <c r="M146" s="6" t="str">
        <f t="shared" si="15"/>
        <v>-</v>
      </c>
      <c r="N146" s="6">
        <f t="shared" si="15"/>
        <v>-0.33333333333333331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19</v>
      </c>
      <c r="D148" s="10">
        <v>0</v>
      </c>
      <c r="E148" s="10">
        <v>0</v>
      </c>
      <c r="F148" s="10">
        <v>19</v>
      </c>
      <c r="G148" s="10">
        <v>13</v>
      </c>
      <c r="H148" s="10">
        <v>0</v>
      </c>
      <c r="I148" s="10">
        <v>0</v>
      </c>
      <c r="J148" s="10">
        <v>13</v>
      </c>
      <c r="K148" s="6">
        <f t="shared" ref="K148" si="17">IF(C148=0,"-",(G148-C148)/C148)</f>
        <v>-0.31578947368421051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-0.31578947368421051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7.6923076923076927E-2</v>
      </c>
      <c r="D149" s="6" t="str">
        <f t="shared" si="21"/>
        <v>-</v>
      </c>
      <c r="E149" s="6" t="str">
        <f t="shared" si="21"/>
        <v>-</v>
      </c>
      <c r="F149" s="6">
        <f t="shared" si="21"/>
        <v>7.6923076923076927E-2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0.5</v>
      </c>
      <c r="D150" s="6" t="str">
        <f t="shared" si="21"/>
        <v>-</v>
      </c>
      <c r="E150" s="6" t="str">
        <f t="shared" si="21"/>
        <v>-</v>
      </c>
      <c r="F150" s="6">
        <f t="shared" si="21"/>
        <v>0.5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15</v>
      </c>
      <c r="D157" s="19">
        <v>11</v>
      </c>
      <c r="E157" s="18">
        <f>IF(C157=0,"-",(D157-C157)/C157)</f>
        <v>-0.26666666666666666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</v>
      </c>
      <c r="D158" s="19">
        <v>2</v>
      </c>
      <c r="E158" s="18">
        <f t="shared" ref="E158:E159" si="23">IF(C158=0,"-",(D158-C158)/C158)</f>
        <v>-0.5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0.78947368421052633</v>
      </c>
      <c r="D160" s="18">
        <f>IF(D157=0,"-",D157/(D157+D158+D159))</f>
        <v>0.84615384615384615</v>
      </c>
      <c r="E160" s="18">
        <f>IF(OR(C160="-",D160="-"),"-",(D160-C160)/C160)</f>
        <v>7.1794871794871762E-2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19</v>
      </c>
      <c r="D182" s="5">
        <v>32</v>
      </c>
      <c r="E182" s="6">
        <f t="shared" si="26"/>
        <v>0.68421052631578949</v>
      </c>
      <c r="H182" s="13"/>
    </row>
    <row r="183" spans="2:8" ht="15" thickBot="1" x14ac:dyDescent="0.25">
      <c r="B183" s="4" t="s">
        <v>47</v>
      </c>
      <c r="C183" s="5">
        <v>18</v>
      </c>
      <c r="D183" s="5">
        <v>31</v>
      </c>
      <c r="E183" s="6">
        <f t="shared" si="26"/>
        <v>0.72222222222222221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</v>
      </c>
      <c r="D185" s="5">
        <v>1</v>
      </c>
      <c r="E185" s="6">
        <f t="shared" si="26"/>
        <v>0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1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1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2</v>
      </c>
      <c r="E221" s="6">
        <f t="shared" ref="E221:E223" si="30">IF(C221=0,"-",(D221-C221)/C221)</f>
        <v>1</v>
      </c>
    </row>
    <row r="222" spans="2:5" ht="15" thickBot="1" x14ac:dyDescent="0.25">
      <c r="B222" s="16" t="s">
        <v>92</v>
      </c>
      <c r="C222" s="5">
        <v>0</v>
      </c>
      <c r="D222" s="5">
        <v>1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1</v>
      </c>
      <c r="D223" s="5">
        <v>1</v>
      </c>
      <c r="E223" s="6">
        <f t="shared" si="30"/>
        <v>0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8"/>
  <sheetViews>
    <sheetView workbookViewId="0">
      <selection activeCell="D200" sqref="D200"/>
    </sheetView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1243</v>
      </c>
      <c r="D14" s="5">
        <v>1400</v>
      </c>
      <c r="E14" s="6">
        <f>IF(C14&gt;0,(D14-C14)/C14)</f>
        <v>0.12630732099758649</v>
      </c>
    </row>
    <row r="15" spans="1:5" ht="20.100000000000001" customHeight="1" thickBot="1" x14ac:dyDescent="0.25">
      <c r="B15" s="4" t="s">
        <v>17</v>
      </c>
      <c r="C15" s="5">
        <v>1236</v>
      </c>
      <c r="D15" s="5">
        <v>1400</v>
      </c>
      <c r="E15" s="6">
        <f t="shared" ref="E15:E25" si="0">IF(C15&gt;0,(D15-C15)/C15)</f>
        <v>0.13268608414239483</v>
      </c>
    </row>
    <row r="16" spans="1:5" ht="20.100000000000001" customHeight="1" thickBot="1" x14ac:dyDescent="0.25">
      <c r="B16" s="4" t="s">
        <v>18</v>
      </c>
      <c r="C16" s="5">
        <v>891</v>
      </c>
      <c r="D16" s="5">
        <v>993</v>
      </c>
      <c r="E16" s="6">
        <f t="shared" si="0"/>
        <v>0.11447811447811448</v>
      </c>
    </row>
    <row r="17" spans="2:5" ht="20.100000000000001" customHeight="1" thickBot="1" x14ac:dyDescent="0.25">
      <c r="B17" s="4" t="s">
        <v>19</v>
      </c>
      <c r="C17" s="5">
        <v>345</v>
      </c>
      <c r="D17" s="5">
        <v>407</v>
      </c>
      <c r="E17" s="6">
        <f t="shared" si="0"/>
        <v>0.17971014492753623</v>
      </c>
    </row>
    <row r="18" spans="2:5" ht="20.100000000000001" customHeight="1" thickBot="1" x14ac:dyDescent="0.25">
      <c r="B18" s="4" t="s">
        <v>100</v>
      </c>
      <c r="C18" s="5">
        <v>6</v>
      </c>
      <c r="D18" s="5">
        <v>3</v>
      </c>
      <c r="E18" s="6">
        <f>IF(C18=0,"-",(D18-C18)/C18)</f>
        <v>-0.5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0.279126213592233</v>
      </c>
      <c r="D20" s="6">
        <f>D17/D15</f>
        <v>0.2907142857142857</v>
      </c>
      <c r="E20" s="6">
        <f t="shared" si="0"/>
        <v>4.151552795031057E-2</v>
      </c>
    </row>
    <row r="21" spans="2:5" ht="30" customHeight="1" thickBot="1" x14ac:dyDescent="0.25">
      <c r="B21" s="4" t="s">
        <v>23</v>
      </c>
      <c r="C21" s="5">
        <v>110</v>
      </c>
      <c r="D21" s="5">
        <v>169</v>
      </c>
      <c r="E21" s="6">
        <f t="shared" si="0"/>
        <v>0.53636363636363638</v>
      </c>
    </row>
    <row r="22" spans="2:5" ht="20.100000000000001" customHeight="1" thickBot="1" x14ac:dyDescent="0.25">
      <c r="B22" s="4" t="s">
        <v>24</v>
      </c>
      <c r="C22" s="5">
        <v>53</v>
      </c>
      <c r="D22" s="5">
        <v>82</v>
      </c>
      <c r="E22" s="6">
        <f t="shared" si="0"/>
        <v>0.54716981132075471</v>
      </c>
    </row>
    <row r="23" spans="2:5" ht="20.100000000000001" customHeight="1" thickBot="1" x14ac:dyDescent="0.25">
      <c r="B23" s="4" t="s">
        <v>25</v>
      </c>
      <c r="C23" s="5">
        <v>57</v>
      </c>
      <c r="D23" s="5">
        <v>87</v>
      </c>
      <c r="E23" s="6">
        <f t="shared" si="0"/>
        <v>0.52631578947368418</v>
      </c>
    </row>
    <row r="24" spans="2:5" ht="20.100000000000001" customHeight="1" thickBot="1" x14ac:dyDescent="0.25">
      <c r="B24" s="4" t="s">
        <v>21</v>
      </c>
      <c r="C24" s="6">
        <f>C23/C21</f>
        <v>0.51818181818181819</v>
      </c>
      <c r="D24" s="6">
        <f t="shared" ref="D24" si="1">D23/D21</f>
        <v>0.51479289940828399</v>
      </c>
      <c r="E24" s="6">
        <f t="shared" si="0"/>
        <v>-6.5400186857677541E-3</v>
      </c>
    </row>
    <row r="25" spans="2:5" ht="20.100000000000001" customHeight="1" thickBot="1" x14ac:dyDescent="0.25">
      <c r="B25" s="7" t="s">
        <v>26</v>
      </c>
      <c r="C25" s="6">
        <v>0.10214664986260615</v>
      </c>
      <c r="D25" s="6">
        <v>0.11633056826651665</v>
      </c>
      <c r="E25" s="6">
        <f t="shared" si="0"/>
        <v>0.13885838079847743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374</v>
      </c>
      <c r="D34" s="5">
        <v>424</v>
      </c>
      <c r="E34" s="6">
        <f>IF(C34&gt;0,(D34-C34)/C34,"-")</f>
        <v>0.13368983957219252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3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291</v>
      </c>
      <c r="D36" s="5">
        <v>314</v>
      </c>
      <c r="E36" s="6">
        <f t="shared" si="2"/>
        <v>7.903780068728522E-2</v>
      </c>
    </row>
    <row r="37" spans="2:5" ht="20.100000000000001" customHeight="1" thickBot="1" x14ac:dyDescent="0.25">
      <c r="B37" s="4" t="s">
        <v>30</v>
      </c>
      <c r="C37" s="5">
        <v>83</v>
      </c>
      <c r="D37" s="5">
        <v>107</v>
      </c>
      <c r="E37" s="6">
        <f t="shared" si="2"/>
        <v>0.28915662650602408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138</v>
      </c>
      <c r="D44" s="5">
        <v>126</v>
      </c>
      <c r="E44" s="6">
        <f>IF(C44&gt;0,(D44-C44)/C44,"-")</f>
        <v>-8.6956521739130432E-2</v>
      </c>
    </row>
    <row r="45" spans="2:5" ht="20.100000000000001" customHeight="1" thickBot="1" x14ac:dyDescent="0.25">
      <c r="B45" s="4" t="s">
        <v>34</v>
      </c>
      <c r="C45" s="5">
        <v>22</v>
      </c>
      <c r="D45" s="5">
        <v>21</v>
      </c>
      <c r="E45" s="6">
        <f t="shared" ref="E45:E51" si="3">IF(C45&gt;0,(D45-C45)/C45,"-")</f>
        <v>-4.5454545454545456E-2</v>
      </c>
    </row>
    <row r="46" spans="2:5" ht="20.100000000000001" customHeight="1" thickBot="1" x14ac:dyDescent="0.25">
      <c r="B46" s="4" t="s">
        <v>31</v>
      </c>
      <c r="C46" s="5">
        <v>23</v>
      </c>
      <c r="D46" s="5">
        <v>30</v>
      </c>
      <c r="E46" s="6">
        <f t="shared" si="3"/>
        <v>0.30434782608695654</v>
      </c>
    </row>
    <row r="47" spans="2:5" ht="20.100000000000001" customHeight="1" thickBot="1" x14ac:dyDescent="0.25">
      <c r="B47" s="4" t="s">
        <v>32</v>
      </c>
      <c r="C47" s="5">
        <v>444</v>
      </c>
      <c r="D47" s="5">
        <v>525</v>
      </c>
      <c r="E47" s="6">
        <f t="shared" si="3"/>
        <v>0.18243243243243243</v>
      </c>
    </row>
    <row r="48" spans="2:5" ht="20.100000000000001" customHeight="1" thickBot="1" x14ac:dyDescent="0.25">
      <c r="B48" s="4" t="s">
        <v>35</v>
      </c>
      <c r="C48" s="5">
        <v>309</v>
      </c>
      <c r="D48" s="5">
        <v>306</v>
      </c>
      <c r="E48" s="6">
        <f t="shared" si="3"/>
        <v>-9.7087378640776691E-3</v>
      </c>
    </row>
    <row r="49" spans="2:5" ht="20.100000000000001" customHeight="1" thickBot="1" x14ac:dyDescent="0.25">
      <c r="B49" s="4" t="s">
        <v>67</v>
      </c>
      <c r="C49" s="5">
        <v>161</v>
      </c>
      <c r="D49" s="5">
        <v>145</v>
      </c>
      <c r="E49" s="6">
        <f t="shared" si="3"/>
        <v>-9.9378881987577633E-2</v>
      </c>
    </row>
    <row r="50" spans="2:5" ht="20.100000000000001" customHeight="1" collapsed="1" thickBot="1" x14ac:dyDescent="0.25">
      <c r="B50" s="4" t="s">
        <v>36</v>
      </c>
      <c r="C50" s="6">
        <f>C44/(C44+C45)</f>
        <v>0.86250000000000004</v>
      </c>
      <c r="D50" s="6">
        <f>D44/(D44+D45)</f>
        <v>0.8571428571428571</v>
      </c>
      <c r="E50" s="6">
        <f t="shared" si="3"/>
        <v>-6.2111801242237087E-3</v>
      </c>
    </row>
    <row r="51" spans="2:5" ht="20.100000000000001" customHeight="1" thickBot="1" x14ac:dyDescent="0.25">
      <c r="B51" s="4" t="s">
        <v>37</v>
      </c>
      <c r="C51" s="6">
        <f>C47/(C46+C47)</f>
        <v>0.95074946466809418</v>
      </c>
      <c r="D51" s="6">
        <f t="shared" ref="D51" si="4">D47/(D46+D47)</f>
        <v>0.94594594594594594</v>
      </c>
      <c r="E51" s="6">
        <f t="shared" si="3"/>
        <v>-5.0523496469442042E-3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160</v>
      </c>
      <c r="D58" s="5">
        <v>147</v>
      </c>
      <c r="E58" s="6">
        <f>IF(C58&gt;0,(D58-C58)/C58,"-")</f>
        <v>-8.1250000000000003E-2</v>
      </c>
    </row>
    <row r="59" spans="2:5" ht="20.100000000000001" customHeight="1" thickBot="1" x14ac:dyDescent="0.25">
      <c r="B59" s="4" t="s">
        <v>41</v>
      </c>
      <c r="C59" s="5">
        <v>110</v>
      </c>
      <c r="D59" s="5">
        <v>101</v>
      </c>
      <c r="E59" s="6">
        <f t="shared" ref="E59:E63" si="5">IF(C59&gt;0,(D59-C59)/C59,"-")</f>
        <v>-8.1818181818181818E-2</v>
      </c>
    </row>
    <row r="60" spans="2:5" ht="20.100000000000001" customHeight="1" thickBot="1" x14ac:dyDescent="0.25">
      <c r="B60" s="4" t="s">
        <v>42</v>
      </c>
      <c r="C60" s="5">
        <v>28</v>
      </c>
      <c r="D60" s="5">
        <v>25</v>
      </c>
      <c r="E60" s="6">
        <f t="shared" si="5"/>
        <v>-0.10714285714285714</v>
      </c>
    </row>
    <row r="61" spans="2:5" ht="20.100000000000001" customHeight="1" collapsed="1" thickBot="1" x14ac:dyDescent="0.25">
      <c r="B61" s="4" t="s">
        <v>98</v>
      </c>
      <c r="C61" s="6">
        <f>(C59+C60)/C58</f>
        <v>0.86250000000000004</v>
      </c>
      <c r="D61" s="6">
        <f>(D59+D60)/D58</f>
        <v>0.8571428571428571</v>
      </c>
      <c r="E61" s="6">
        <f t="shared" si="5"/>
        <v>-6.2111801242237087E-3</v>
      </c>
    </row>
    <row r="62" spans="2:5" ht="20.100000000000001" customHeight="1" thickBot="1" x14ac:dyDescent="0.25">
      <c r="B62" s="4" t="s">
        <v>39</v>
      </c>
      <c r="C62" s="6">
        <v>0.83333333333333337</v>
      </c>
      <c r="D62" s="6">
        <v>0.84166666666666667</v>
      </c>
      <c r="E62" s="6">
        <f t="shared" si="5"/>
        <v>9.9999999999999638E-3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0.92592592592592593</v>
      </c>
      <c r="E63" s="6">
        <f t="shared" si="5"/>
        <v>-7.407407407407407E-2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1543</v>
      </c>
      <c r="D70" s="5">
        <v>1735</v>
      </c>
      <c r="E70" s="6">
        <f>IF(C70&gt;0,(D70-C70)/C70,"-")</f>
        <v>0.12443292287751134</v>
      </c>
    </row>
    <row r="71" spans="2:10" ht="20.100000000000001" customHeight="1" thickBot="1" x14ac:dyDescent="0.25">
      <c r="B71" s="4" t="s">
        <v>45</v>
      </c>
      <c r="C71" s="5">
        <v>403</v>
      </c>
      <c r="D71" s="5">
        <v>459</v>
      </c>
      <c r="E71" s="6">
        <f t="shared" ref="E71:E77" si="6">IF(C71&gt;0,(D71-C71)/C71,"-")</f>
        <v>0.13895781637717122</v>
      </c>
    </row>
    <row r="72" spans="2:10" ht="20.100000000000001" customHeight="1" thickBot="1" x14ac:dyDescent="0.25">
      <c r="B72" s="4" t="s">
        <v>43</v>
      </c>
      <c r="C72" s="5">
        <v>3</v>
      </c>
      <c r="D72" s="5">
        <v>5</v>
      </c>
      <c r="E72" s="6">
        <f t="shared" si="6"/>
        <v>0.66666666666666663</v>
      </c>
    </row>
    <row r="73" spans="2:10" ht="20.100000000000001" customHeight="1" thickBot="1" x14ac:dyDescent="0.25">
      <c r="B73" s="4" t="s">
        <v>46</v>
      </c>
      <c r="C73" s="5">
        <v>789</v>
      </c>
      <c r="D73" s="5">
        <v>898</v>
      </c>
      <c r="E73" s="6">
        <f t="shared" si="6"/>
        <v>0.13814955640050697</v>
      </c>
    </row>
    <row r="74" spans="2:10" ht="20.100000000000001" customHeight="1" thickBot="1" x14ac:dyDescent="0.25">
      <c r="B74" s="4" t="s">
        <v>47</v>
      </c>
      <c r="C74" s="5">
        <v>299</v>
      </c>
      <c r="D74" s="5">
        <v>325</v>
      </c>
      <c r="E74" s="6">
        <f t="shared" si="6"/>
        <v>8.6956521739130432E-2</v>
      </c>
    </row>
    <row r="75" spans="2:10" ht="20.100000000000001" customHeight="1" thickBot="1" x14ac:dyDescent="0.25">
      <c r="B75" s="4" t="s">
        <v>48</v>
      </c>
      <c r="C75" s="5">
        <v>48</v>
      </c>
      <c r="D75" s="5">
        <v>48</v>
      </c>
      <c r="E75" s="6">
        <f t="shared" si="6"/>
        <v>0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137</v>
      </c>
      <c r="D90" s="5">
        <v>166</v>
      </c>
      <c r="E90" s="6">
        <f>IF(C90&gt;0,(D90-C90)/C90,"-")</f>
        <v>0.21167883211678831</v>
      </c>
    </row>
    <row r="91" spans="2:5" ht="29.25" thickBot="1" x14ac:dyDescent="0.25">
      <c r="B91" s="4" t="s">
        <v>52</v>
      </c>
      <c r="C91" s="5">
        <v>99</v>
      </c>
      <c r="D91" s="5">
        <v>64</v>
      </c>
      <c r="E91" s="6">
        <f t="shared" ref="E91:E93" si="7">IF(C91&gt;0,(D91-C91)/C91,"-")</f>
        <v>-0.35353535353535354</v>
      </c>
    </row>
    <row r="92" spans="2:5" ht="29.25" customHeight="1" thickBot="1" x14ac:dyDescent="0.25">
      <c r="B92" s="4" t="s">
        <v>53</v>
      </c>
      <c r="C92" s="5">
        <v>138</v>
      </c>
      <c r="D92" s="5">
        <v>105</v>
      </c>
      <c r="E92" s="6">
        <f t="shared" si="7"/>
        <v>-0.2391304347826087</v>
      </c>
    </row>
    <row r="93" spans="2:5" ht="29.25" customHeight="1" thickBot="1" x14ac:dyDescent="0.25">
      <c r="B93" s="4" t="s">
        <v>54</v>
      </c>
      <c r="C93" s="6">
        <f>(C90+C91)/(C90+C91+C92)</f>
        <v>0.63101604278074863</v>
      </c>
      <c r="D93" s="6">
        <f>(D90+D91)/(D90+D91+D92)</f>
        <v>0.68656716417910446</v>
      </c>
      <c r="E93" s="6">
        <f t="shared" si="7"/>
        <v>8.803440424993679E-2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377</v>
      </c>
      <c r="D100" s="5">
        <v>338</v>
      </c>
      <c r="E100" s="6">
        <f>IF(C100&gt;0,(D100-C100)/C100,"-")</f>
        <v>-0.10344827586206896</v>
      </c>
    </row>
    <row r="101" spans="2:5" ht="20.100000000000001" customHeight="1" thickBot="1" x14ac:dyDescent="0.25">
      <c r="B101" s="4" t="s">
        <v>41</v>
      </c>
      <c r="C101" s="5">
        <v>187</v>
      </c>
      <c r="D101" s="5">
        <v>177</v>
      </c>
      <c r="E101" s="6">
        <f t="shared" ref="E101:E105" si="8">IF(C101&gt;0,(D101-C101)/C101,"-")</f>
        <v>-5.3475935828877004E-2</v>
      </c>
    </row>
    <row r="102" spans="2:5" ht="20.100000000000001" customHeight="1" thickBot="1" x14ac:dyDescent="0.25">
      <c r="B102" s="4" t="s">
        <v>42</v>
      </c>
      <c r="C102" s="5">
        <v>51</v>
      </c>
      <c r="D102" s="5">
        <v>56</v>
      </c>
      <c r="E102" s="6">
        <f t="shared" si="8"/>
        <v>9.8039215686274508E-2</v>
      </c>
    </row>
    <row r="103" spans="2:5" ht="20.100000000000001" customHeight="1" thickBot="1" x14ac:dyDescent="0.25">
      <c r="B103" s="4" t="s">
        <v>98</v>
      </c>
      <c r="C103" s="6">
        <f>(C101+C102)/C100</f>
        <v>0.6312997347480106</v>
      </c>
      <c r="D103" s="6">
        <f>(D101+D102)/D100</f>
        <v>0.68934911242603547</v>
      </c>
      <c r="E103" s="6">
        <f t="shared" si="8"/>
        <v>9.1952165481577211E-2</v>
      </c>
    </row>
    <row r="104" spans="2:5" ht="20.100000000000001" customHeight="1" thickBot="1" x14ac:dyDescent="0.25">
      <c r="B104" s="4" t="s">
        <v>39</v>
      </c>
      <c r="C104" s="6">
        <v>0.65845070422535212</v>
      </c>
      <c r="D104" s="6">
        <v>0.70799999999999996</v>
      </c>
      <c r="E104" s="6">
        <f t="shared" si="8"/>
        <v>7.5251336898395652E-2</v>
      </c>
    </row>
    <row r="105" spans="2:5" ht="20.100000000000001" customHeight="1" thickBot="1" x14ac:dyDescent="0.25">
      <c r="B105" s="4" t="s">
        <v>40</v>
      </c>
      <c r="C105" s="6">
        <v>0.54838709677419351</v>
      </c>
      <c r="D105" s="6">
        <v>0.63636363636363635</v>
      </c>
      <c r="E105" s="6">
        <f t="shared" si="8"/>
        <v>0.1604278074866311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354</v>
      </c>
      <c r="D112" s="5">
        <v>318</v>
      </c>
      <c r="E112" s="6">
        <f>IF(C112&gt;0,(D112-C112)/C112,"-")</f>
        <v>-0.10169491525423729</v>
      </c>
    </row>
    <row r="113" spans="2:14" ht="15" thickBot="1" x14ac:dyDescent="0.25">
      <c r="B113" s="4" t="s">
        <v>56</v>
      </c>
      <c r="C113" s="5">
        <v>244</v>
      </c>
      <c r="D113" s="5">
        <v>203</v>
      </c>
      <c r="E113" s="6">
        <f t="shared" ref="E113:E114" si="9">IF(C113&gt;0,(D113-C113)/C113,"-")</f>
        <v>-0.16803278688524589</v>
      </c>
    </row>
    <row r="114" spans="2:14" ht="15" thickBot="1" x14ac:dyDescent="0.25">
      <c r="B114" s="4" t="s">
        <v>57</v>
      </c>
      <c r="C114" s="5">
        <v>110</v>
      </c>
      <c r="D114" s="5">
        <v>115</v>
      </c>
      <c r="E114" s="6">
        <f t="shared" si="9"/>
        <v>4.5454545454545456E-2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4</v>
      </c>
      <c r="D128" s="10">
        <v>1</v>
      </c>
      <c r="E128" s="10">
        <v>0</v>
      </c>
      <c r="F128" s="10">
        <v>5</v>
      </c>
      <c r="G128" s="10">
        <v>1</v>
      </c>
      <c r="H128" s="10">
        <v>1</v>
      </c>
      <c r="I128" s="10">
        <v>0</v>
      </c>
      <c r="J128" s="10">
        <v>2</v>
      </c>
      <c r="K128" s="6">
        <f>IF(C128=0,"-",(G128-C128)/C128)</f>
        <v>-0.75</v>
      </c>
      <c r="L128" s="6">
        <f t="shared" ref="L128:N133" si="10">IF(D128=0,"-",(H128-D128)/D128)</f>
        <v>0</v>
      </c>
      <c r="M128" s="6" t="str">
        <f t="shared" si="10"/>
        <v>-</v>
      </c>
      <c r="N128" s="6">
        <f t="shared" si="10"/>
        <v>-0.6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5</v>
      </c>
      <c r="D133" s="10">
        <v>1</v>
      </c>
      <c r="E133" s="10">
        <v>0</v>
      </c>
      <c r="F133" s="10">
        <v>6</v>
      </c>
      <c r="G133" s="10">
        <v>1</v>
      </c>
      <c r="H133" s="10">
        <v>1</v>
      </c>
      <c r="I133" s="10">
        <v>0</v>
      </c>
      <c r="J133" s="10">
        <v>2</v>
      </c>
      <c r="K133" s="6">
        <f t="shared" si="11"/>
        <v>-0.8</v>
      </c>
      <c r="L133" s="6">
        <f t="shared" si="10"/>
        <v>0</v>
      </c>
      <c r="M133" s="6" t="str">
        <f t="shared" si="10"/>
        <v>-</v>
      </c>
      <c r="N133" s="6">
        <f t="shared" si="10"/>
        <v>-0.66666666666666663</v>
      </c>
    </row>
    <row r="134" spans="2:14" ht="15" thickBot="1" x14ac:dyDescent="0.25">
      <c r="B134" s="4" t="s">
        <v>36</v>
      </c>
      <c r="C134" s="6">
        <f>IF(C128=0,"-",C128/(C128+C129))</f>
        <v>0.8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0.83333333333333337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0.24999999999999994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0.19999999999999996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11</v>
      </c>
      <c r="D143" s="10">
        <v>0</v>
      </c>
      <c r="E143" s="10">
        <v>1</v>
      </c>
      <c r="F143" s="10">
        <v>12</v>
      </c>
      <c r="G143" s="10">
        <v>1</v>
      </c>
      <c r="H143" s="10">
        <v>0</v>
      </c>
      <c r="I143" s="10">
        <v>0</v>
      </c>
      <c r="J143" s="10">
        <v>1</v>
      </c>
      <c r="K143" s="6">
        <f>IF(C143=0,"-",(G143-C143)/C143)</f>
        <v>-0.90909090909090906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-0.91666666666666663</v>
      </c>
    </row>
    <row r="144" spans="2:14" ht="15" thickBot="1" x14ac:dyDescent="0.25">
      <c r="B144" s="4" t="s">
        <v>72</v>
      </c>
      <c r="C144" s="10">
        <v>4</v>
      </c>
      <c r="D144" s="10">
        <v>0</v>
      </c>
      <c r="E144" s="10">
        <v>0</v>
      </c>
      <c r="F144" s="10">
        <v>4</v>
      </c>
      <c r="G144" s="10">
        <v>0</v>
      </c>
      <c r="H144" s="10">
        <v>0</v>
      </c>
      <c r="I144" s="10">
        <v>1</v>
      </c>
      <c r="J144" s="10">
        <v>1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-0.75</v>
      </c>
    </row>
    <row r="145" spans="2:14" ht="15" thickBot="1" x14ac:dyDescent="0.25">
      <c r="B145" s="4" t="s">
        <v>73</v>
      </c>
      <c r="C145" s="10">
        <v>67</v>
      </c>
      <c r="D145" s="10">
        <v>0</v>
      </c>
      <c r="E145" s="10">
        <v>3</v>
      </c>
      <c r="F145" s="10">
        <v>70</v>
      </c>
      <c r="G145" s="10">
        <v>40</v>
      </c>
      <c r="H145" s="10">
        <v>0</v>
      </c>
      <c r="I145" s="10">
        <v>2</v>
      </c>
      <c r="J145" s="10">
        <v>42</v>
      </c>
      <c r="K145" s="6">
        <f t="shared" si="16"/>
        <v>-0.40298507462686567</v>
      </c>
      <c r="L145" s="6" t="str">
        <f t="shared" si="15"/>
        <v>-</v>
      </c>
      <c r="M145" s="6">
        <f t="shared" si="15"/>
        <v>-0.33333333333333331</v>
      </c>
      <c r="N145" s="6">
        <f t="shared" si="15"/>
        <v>-0.4</v>
      </c>
    </row>
    <row r="146" spans="2:14" ht="15" thickBot="1" x14ac:dyDescent="0.25">
      <c r="B146" s="4" t="s">
        <v>74</v>
      </c>
      <c r="C146" s="10">
        <v>9</v>
      </c>
      <c r="D146" s="10">
        <v>0</v>
      </c>
      <c r="E146" s="10">
        <v>3</v>
      </c>
      <c r="F146" s="10">
        <v>12</v>
      </c>
      <c r="G146" s="10">
        <v>6</v>
      </c>
      <c r="H146" s="10">
        <v>0</v>
      </c>
      <c r="I146" s="10">
        <v>5</v>
      </c>
      <c r="J146" s="10">
        <v>11</v>
      </c>
      <c r="K146" s="6">
        <f t="shared" si="16"/>
        <v>-0.33333333333333331</v>
      </c>
      <c r="L146" s="6" t="str">
        <f t="shared" si="15"/>
        <v>-</v>
      </c>
      <c r="M146" s="6">
        <f t="shared" si="15"/>
        <v>0.66666666666666663</v>
      </c>
      <c r="N146" s="6">
        <f t="shared" si="15"/>
        <v>-8.3333333333333329E-2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91</v>
      </c>
      <c r="D148" s="10">
        <v>0</v>
      </c>
      <c r="E148" s="10">
        <v>7</v>
      </c>
      <c r="F148" s="10">
        <v>98</v>
      </c>
      <c r="G148" s="10">
        <v>47</v>
      </c>
      <c r="H148" s="10">
        <v>0</v>
      </c>
      <c r="I148" s="10">
        <v>8</v>
      </c>
      <c r="J148" s="10">
        <v>55</v>
      </c>
      <c r="K148" s="6">
        <f t="shared" ref="K148" si="17">IF(C148=0,"-",(G148-C148)/C148)</f>
        <v>-0.48351648351648352</v>
      </c>
      <c r="L148" s="6" t="str">
        <f t="shared" ref="L148" si="18">IF(D148=0,"-",(H148-D148)/D148)</f>
        <v>-</v>
      </c>
      <c r="M148" s="6">
        <f t="shared" ref="M148" si="19">IF(E148=0,"-",(I148-E148)/E148)</f>
        <v>0.14285714285714285</v>
      </c>
      <c r="N148" s="6">
        <f t="shared" ref="N148" si="20">IF(F148=0,"-",(J148-F148)/F148)</f>
        <v>-0.43877551020408162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0.14102564102564102</v>
      </c>
      <c r="D149" s="6" t="str">
        <f t="shared" si="21"/>
        <v>-</v>
      </c>
      <c r="E149" s="6">
        <f t="shared" si="21"/>
        <v>0.25</v>
      </c>
      <c r="F149" s="6">
        <f t="shared" si="21"/>
        <v>0.14634146341463414</v>
      </c>
      <c r="G149" s="6">
        <f t="shared" si="21"/>
        <v>2.4390243902439025E-2</v>
      </c>
      <c r="H149" s="6" t="str">
        <f t="shared" si="21"/>
        <v>-</v>
      </c>
      <c r="I149" s="6" t="str">
        <f t="shared" si="21"/>
        <v>-</v>
      </c>
      <c r="J149" s="6">
        <f t="shared" si="21"/>
        <v>2.3255813953488372E-2</v>
      </c>
      <c r="K149" s="6">
        <f>IF(OR(C149="-",G149="-"),"-",(G149-C149)/C149)</f>
        <v>-0.82705099778270519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-0.8410852713178294</v>
      </c>
    </row>
    <row r="150" spans="2:14" ht="29.25" thickBot="1" x14ac:dyDescent="0.25">
      <c r="B150" s="7" t="s">
        <v>77</v>
      </c>
      <c r="C150" s="6">
        <f t="shared" si="21"/>
        <v>0.30769230769230771</v>
      </c>
      <c r="D150" s="6" t="str">
        <f t="shared" si="21"/>
        <v>-</v>
      </c>
      <c r="E150" s="6" t="str">
        <f t="shared" si="21"/>
        <v>-</v>
      </c>
      <c r="F150" s="6">
        <f t="shared" si="21"/>
        <v>0.25</v>
      </c>
      <c r="G150" s="6" t="str">
        <f t="shared" si="21"/>
        <v>-</v>
      </c>
      <c r="H150" s="6" t="str">
        <f t="shared" si="21"/>
        <v>-</v>
      </c>
      <c r="I150" s="6">
        <f t="shared" si="21"/>
        <v>0.16666666666666666</v>
      </c>
      <c r="J150" s="6">
        <f t="shared" si="21"/>
        <v>8.3333333333333329E-2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>
        <f t="shared" si="22"/>
        <v>-0.66666666666666674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79</v>
      </c>
      <c r="D157" s="19">
        <v>45</v>
      </c>
      <c r="E157" s="18">
        <f>IF(C157=0,"-",(D157-C157)/C157)</f>
        <v>-0.43037974683544306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11</v>
      </c>
      <c r="D158" s="19">
        <v>2</v>
      </c>
      <c r="E158" s="18">
        <f t="shared" ref="E158:E159" si="23">IF(C158=0,"-",(D158-C158)/C158)</f>
        <v>-0.81818181818181823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0.87777777777777777</v>
      </c>
      <c r="D160" s="18">
        <f>IF(D157=0,"-",D157/(D157+D158+D159))</f>
        <v>0.95744680851063835</v>
      </c>
      <c r="E160" s="18">
        <f>IF(OR(C160="-",D160="-"),"-",(D160-C160)/C160)</f>
        <v>9.0762186910853832E-2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6</v>
      </c>
      <c r="D166" s="5">
        <v>3</v>
      </c>
      <c r="E166" s="6">
        <f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4</v>
      </c>
      <c r="D167" s="5">
        <v>2</v>
      </c>
      <c r="E167" s="6">
        <f t="shared" ref="E167:E168" si="24">IF(C167=0,"-",(D167-C167)/C167)</f>
        <v>-0.5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1</v>
      </c>
      <c r="E168" s="6">
        <f t="shared" si="24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0.83333333333333337</v>
      </c>
      <c r="D169" s="6">
        <f>IF(D166=0,"-",(D167+D168)/D166)</f>
        <v>1</v>
      </c>
      <c r="E169" s="6">
        <f t="shared" ref="E169:E171" si="25">IF(OR(C169="-",D169="-"),"-",(D169-C169)/C169)</f>
        <v>0.19999999999999996</v>
      </c>
    </row>
    <row r="170" spans="2:14" ht="20.100000000000001" customHeight="1" thickBot="1" x14ac:dyDescent="0.25">
      <c r="B170" s="4" t="s">
        <v>39</v>
      </c>
      <c r="C170" s="6">
        <v>0.8</v>
      </c>
      <c r="D170" s="6">
        <v>1</v>
      </c>
      <c r="E170" s="6">
        <f t="shared" si="25"/>
        <v>0.24999999999999994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7</v>
      </c>
      <c r="D178" s="5">
        <v>5</v>
      </c>
      <c r="E178" s="6">
        <f>IF(C178=0,"-",(D178-C178)/C178)</f>
        <v>-0.2857142857142857</v>
      </c>
      <c r="H178" s="13"/>
    </row>
    <row r="179" spans="2:8" ht="15" thickBot="1" x14ac:dyDescent="0.25">
      <c r="B179" s="4" t="s">
        <v>43</v>
      </c>
      <c r="C179" s="5">
        <v>7</v>
      </c>
      <c r="D179" s="5">
        <v>3</v>
      </c>
      <c r="E179" s="6">
        <f t="shared" ref="E179:E185" si="26">IF(C179=0,"-",(D179-C179)/C179)</f>
        <v>-0.5714285714285714</v>
      </c>
      <c r="H179" s="13"/>
    </row>
    <row r="180" spans="2:8" ht="15" thickBot="1" x14ac:dyDescent="0.25">
      <c r="B180" s="4" t="s">
        <v>47</v>
      </c>
      <c r="C180" s="5">
        <v>0</v>
      </c>
      <c r="D180" s="5">
        <v>2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92</v>
      </c>
      <c r="D182" s="5">
        <v>53</v>
      </c>
      <c r="E182" s="6">
        <f t="shared" si="26"/>
        <v>-0.42391304347826086</v>
      </c>
      <c r="H182" s="13"/>
    </row>
    <row r="183" spans="2:8" ht="15" thickBot="1" x14ac:dyDescent="0.25">
      <c r="B183" s="4" t="s">
        <v>47</v>
      </c>
      <c r="C183" s="5">
        <v>85</v>
      </c>
      <c r="D183" s="5">
        <v>47</v>
      </c>
      <c r="E183" s="6">
        <f t="shared" si="26"/>
        <v>-0.44705882352941179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7</v>
      </c>
      <c r="D185" s="5">
        <v>6</v>
      </c>
      <c r="E185" s="6">
        <f t="shared" si="26"/>
        <v>-0.14285714285714285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4</v>
      </c>
      <c r="E197" s="6">
        <f t="shared" ref="E197:E200" si="27">IF(C197=0,"-",(D197-C197)/C197)</f>
        <v>3</v>
      </c>
    </row>
    <row r="198" spans="2:5" ht="15" thickBot="1" x14ac:dyDescent="0.25">
      <c r="B198" s="4" t="s">
        <v>83</v>
      </c>
      <c r="C198" s="5">
        <v>1</v>
      </c>
      <c r="D198" s="5">
        <v>2</v>
      </c>
      <c r="E198" s="6">
        <f t="shared" si="27"/>
        <v>1</v>
      </c>
    </row>
    <row r="199" spans="2:5" ht="15" thickBot="1" x14ac:dyDescent="0.25">
      <c r="B199" s="4" t="s">
        <v>84</v>
      </c>
      <c r="C199" s="5">
        <v>2</v>
      </c>
      <c r="D199" s="5">
        <v>6</v>
      </c>
      <c r="E199" s="6">
        <f t="shared" si="27"/>
        <v>2</v>
      </c>
    </row>
    <row r="200" spans="2:5" ht="15" thickBot="1" x14ac:dyDescent="0.25">
      <c r="B200" s="4" t="s">
        <v>85</v>
      </c>
      <c r="C200" s="5">
        <v>1</v>
      </c>
      <c r="D200" s="5">
        <v>3</v>
      </c>
      <c r="E200" s="6">
        <f t="shared" si="27"/>
        <v>2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4</v>
      </c>
      <c r="E208" s="6">
        <f t="shared" si="28"/>
        <v>3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4</v>
      </c>
      <c r="E209" s="6">
        <f t="shared" si="28"/>
        <v>3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2</v>
      </c>
      <c r="E212" s="6">
        <f>IF(C212=0,"-",(D212-C212)/C212)</f>
        <v>1</v>
      </c>
    </row>
    <row r="213" spans="2:5" ht="15" thickBot="1" x14ac:dyDescent="0.25">
      <c r="B213" s="17" t="s">
        <v>86</v>
      </c>
      <c r="C213" s="5">
        <v>1</v>
      </c>
      <c r="D213" s="5">
        <v>2</v>
      </c>
      <c r="E213" s="6">
        <f t="shared" ref="E213:E214" si="29">IF(C213=0,"-",(D213-C213)/C213)</f>
        <v>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4</v>
      </c>
      <c r="E221" s="6">
        <f t="shared" ref="E221:E223" si="30">IF(C221=0,"-",(D221-C221)/C221)</f>
        <v>-0.2</v>
      </c>
    </row>
    <row r="222" spans="2:5" ht="15" thickBot="1" x14ac:dyDescent="0.25">
      <c r="B222" s="16" t="s">
        <v>92</v>
      </c>
      <c r="C222" s="5">
        <v>5</v>
      </c>
      <c r="D222" s="5">
        <v>6</v>
      </c>
      <c r="E222" s="6">
        <f t="shared" si="30"/>
        <v>0.2</v>
      </c>
    </row>
    <row r="223" spans="2:5" ht="15" thickBot="1" x14ac:dyDescent="0.25">
      <c r="B223" s="16" t="s">
        <v>93</v>
      </c>
      <c r="C223" s="5">
        <v>4</v>
      </c>
      <c r="D223" s="5">
        <v>4</v>
      </c>
      <c r="E223" s="6">
        <f t="shared" si="30"/>
        <v>0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1581</v>
      </c>
      <c r="D14" s="5">
        <v>1643</v>
      </c>
      <c r="E14" s="6">
        <f>IF(C14&gt;0,(D14-C14)/C14)</f>
        <v>3.9215686274509803E-2</v>
      </c>
    </row>
    <row r="15" spans="1:5" ht="20.100000000000001" customHeight="1" thickBot="1" x14ac:dyDescent="0.25">
      <c r="B15" s="4" t="s">
        <v>17</v>
      </c>
      <c r="C15" s="5">
        <v>1539</v>
      </c>
      <c r="D15" s="5">
        <v>1596</v>
      </c>
      <c r="E15" s="6">
        <f t="shared" ref="E15:E25" si="0">IF(C15&gt;0,(D15-C15)/C15)</f>
        <v>3.7037037037037035E-2</v>
      </c>
    </row>
    <row r="16" spans="1:5" ht="20.100000000000001" customHeight="1" thickBot="1" x14ac:dyDescent="0.25">
      <c r="B16" s="4" t="s">
        <v>18</v>
      </c>
      <c r="C16" s="5">
        <v>1079</v>
      </c>
      <c r="D16" s="5">
        <v>1101</v>
      </c>
      <c r="E16" s="6">
        <f t="shared" si="0"/>
        <v>2.0389249304911955E-2</v>
      </c>
    </row>
    <row r="17" spans="2:5" ht="20.100000000000001" customHeight="1" thickBot="1" x14ac:dyDescent="0.25">
      <c r="B17" s="4" t="s">
        <v>19</v>
      </c>
      <c r="C17" s="5">
        <v>460</v>
      </c>
      <c r="D17" s="5">
        <v>495</v>
      </c>
      <c r="E17" s="6">
        <f t="shared" si="0"/>
        <v>7.6086956521739135E-2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5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1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0.29889538661468484</v>
      </c>
      <c r="D20" s="6">
        <f>D17/D15</f>
        <v>0.31015037593984962</v>
      </c>
      <c r="E20" s="6">
        <f t="shared" si="0"/>
        <v>3.7655279503105633E-2</v>
      </c>
    </row>
    <row r="21" spans="2:5" ht="30" customHeight="1" thickBot="1" x14ac:dyDescent="0.25">
      <c r="B21" s="4" t="s">
        <v>23</v>
      </c>
      <c r="C21" s="5">
        <v>82</v>
      </c>
      <c r="D21" s="5">
        <v>115</v>
      </c>
      <c r="E21" s="6">
        <f t="shared" si="0"/>
        <v>0.40243902439024393</v>
      </c>
    </row>
    <row r="22" spans="2:5" ht="20.100000000000001" customHeight="1" thickBot="1" x14ac:dyDescent="0.25">
      <c r="B22" s="4" t="s">
        <v>24</v>
      </c>
      <c r="C22" s="5">
        <v>66</v>
      </c>
      <c r="D22" s="5">
        <v>81</v>
      </c>
      <c r="E22" s="6">
        <f t="shared" si="0"/>
        <v>0.22727272727272727</v>
      </c>
    </row>
    <row r="23" spans="2:5" ht="20.100000000000001" customHeight="1" thickBot="1" x14ac:dyDescent="0.25">
      <c r="B23" s="4" t="s">
        <v>25</v>
      </c>
      <c r="C23" s="5">
        <v>16</v>
      </c>
      <c r="D23" s="5">
        <v>34</v>
      </c>
      <c r="E23" s="6">
        <f t="shared" si="0"/>
        <v>1.125</v>
      </c>
    </row>
    <row r="24" spans="2:5" ht="20.100000000000001" customHeight="1" thickBot="1" x14ac:dyDescent="0.25">
      <c r="B24" s="4" t="s">
        <v>21</v>
      </c>
      <c r="C24" s="6">
        <f>C23/C21</f>
        <v>0.1951219512195122</v>
      </c>
      <c r="D24" s="6">
        <f t="shared" ref="D24" si="1">D23/D21</f>
        <v>0.29565217391304349</v>
      </c>
      <c r="E24" s="6">
        <f t="shared" si="0"/>
        <v>0.51521739130434785</v>
      </c>
    </row>
    <row r="25" spans="2:5" ht="20.100000000000001" customHeight="1" thickBot="1" x14ac:dyDescent="0.25">
      <c r="B25" s="7" t="s">
        <v>26</v>
      </c>
      <c r="C25" s="6">
        <v>0.15037608678234257</v>
      </c>
      <c r="D25" s="6">
        <v>0.155751079327655</v>
      </c>
      <c r="E25" s="6">
        <f t="shared" si="0"/>
        <v>3.574366550109994E-2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362</v>
      </c>
      <c r="D34" s="5">
        <v>458</v>
      </c>
      <c r="E34" s="6">
        <f>IF(C34&gt;0,(D34-C34)/C34,"-")</f>
        <v>0.26519337016574585</v>
      </c>
    </row>
    <row r="35" spans="2:5" ht="20.100000000000001" customHeight="1" thickBot="1" x14ac:dyDescent="0.25">
      <c r="B35" s="4" t="s">
        <v>29</v>
      </c>
      <c r="C35" s="5">
        <v>0</v>
      </c>
      <c r="D35" s="5">
        <v>2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289</v>
      </c>
      <c r="D36" s="5">
        <v>323</v>
      </c>
      <c r="E36" s="6">
        <f t="shared" si="2"/>
        <v>0.11764705882352941</v>
      </c>
    </row>
    <row r="37" spans="2:5" ht="20.100000000000001" customHeight="1" thickBot="1" x14ac:dyDescent="0.25">
      <c r="B37" s="4" t="s">
        <v>30</v>
      </c>
      <c r="C37" s="5">
        <v>73</v>
      </c>
      <c r="D37" s="5">
        <v>133</v>
      </c>
      <c r="E37" s="6">
        <f t="shared" si="2"/>
        <v>0.82191780821917804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191</v>
      </c>
      <c r="D44" s="5">
        <v>236</v>
      </c>
      <c r="E44" s="6">
        <f>IF(C44&gt;0,(D44-C44)/C44,"-")</f>
        <v>0.2356020942408377</v>
      </c>
    </row>
    <row r="45" spans="2:5" ht="20.100000000000001" customHeight="1" thickBot="1" x14ac:dyDescent="0.25">
      <c r="B45" s="4" t="s">
        <v>34</v>
      </c>
      <c r="C45" s="5">
        <v>22</v>
      </c>
      <c r="D45" s="5">
        <v>16</v>
      </c>
      <c r="E45" s="6">
        <f t="shared" ref="E45:E51" si="3">IF(C45&gt;0,(D45-C45)/C45,"-")</f>
        <v>-0.27272727272727271</v>
      </c>
    </row>
    <row r="46" spans="2:5" ht="20.100000000000001" customHeight="1" thickBot="1" x14ac:dyDescent="0.25">
      <c r="B46" s="4" t="s">
        <v>31</v>
      </c>
      <c r="C46" s="5">
        <v>30</v>
      </c>
      <c r="D46" s="5">
        <v>19</v>
      </c>
      <c r="E46" s="6">
        <f t="shared" si="3"/>
        <v>-0.36666666666666664</v>
      </c>
    </row>
    <row r="47" spans="2:5" ht="20.100000000000001" customHeight="1" thickBot="1" x14ac:dyDescent="0.25">
      <c r="B47" s="4" t="s">
        <v>32</v>
      </c>
      <c r="C47" s="5">
        <v>702</v>
      </c>
      <c r="D47" s="5">
        <v>565</v>
      </c>
      <c r="E47" s="6">
        <f t="shared" si="3"/>
        <v>-0.19515669515669515</v>
      </c>
    </row>
    <row r="48" spans="2:5" ht="20.100000000000001" customHeight="1" thickBot="1" x14ac:dyDescent="0.25">
      <c r="B48" s="4" t="s">
        <v>35</v>
      </c>
      <c r="C48" s="5">
        <v>325</v>
      </c>
      <c r="D48" s="5">
        <v>275</v>
      </c>
      <c r="E48" s="6">
        <f t="shared" si="3"/>
        <v>-0.15384615384615385</v>
      </c>
    </row>
    <row r="49" spans="2:5" ht="20.100000000000001" customHeight="1" thickBot="1" x14ac:dyDescent="0.25">
      <c r="B49" s="4" t="s">
        <v>67</v>
      </c>
      <c r="C49" s="5">
        <v>107</v>
      </c>
      <c r="D49" s="5">
        <v>217</v>
      </c>
      <c r="E49" s="6">
        <f t="shared" si="3"/>
        <v>1.02803738317757</v>
      </c>
    </row>
    <row r="50" spans="2:5" ht="20.100000000000001" customHeight="1" collapsed="1" thickBot="1" x14ac:dyDescent="0.25">
      <c r="B50" s="4" t="s">
        <v>36</v>
      </c>
      <c r="C50" s="6">
        <f>C44/(C44+C45)</f>
        <v>0.89671361502347413</v>
      </c>
      <c r="D50" s="6">
        <f>D44/(D44+D45)</f>
        <v>0.93650793650793651</v>
      </c>
      <c r="E50" s="6">
        <f t="shared" si="3"/>
        <v>4.437796060832716E-2</v>
      </c>
    </row>
    <row r="51" spans="2:5" ht="20.100000000000001" customHeight="1" thickBot="1" x14ac:dyDescent="0.25">
      <c r="B51" s="4" t="s">
        <v>37</v>
      </c>
      <c r="C51" s="6">
        <f>C47/(C46+C47)</f>
        <v>0.95901639344262291</v>
      </c>
      <c r="D51" s="6">
        <f t="shared" ref="D51" si="4">D47/(D46+D47)</f>
        <v>0.96746575342465757</v>
      </c>
      <c r="E51" s="6">
        <f t="shared" si="3"/>
        <v>8.8104437419506774E-3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213</v>
      </c>
      <c r="D58" s="5">
        <v>253</v>
      </c>
      <c r="E58" s="6">
        <f>IF(C58&gt;0,(D58-C58)/C58,"-")</f>
        <v>0.18779342723004694</v>
      </c>
    </row>
    <row r="59" spans="2:5" ht="20.100000000000001" customHeight="1" thickBot="1" x14ac:dyDescent="0.25">
      <c r="B59" s="4" t="s">
        <v>41</v>
      </c>
      <c r="C59" s="5">
        <v>131</v>
      </c>
      <c r="D59" s="5">
        <v>164</v>
      </c>
      <c r="E59" s="6">
        <f t="shared" ref="E59:E63" si="5">IF(C59&gt;0,(D59-C59)/C59,"-")</f>
        <v>0.25190839694656486</v>
      </c>
    </row>
    <row r="60" spans="2:5" ht="20.100000000000001" customHeight="1" thickBot="1" x14ac:dyDescent="0.25">
      <c r="B60" s="4" t="s">
        <v>42</v>
      </c>
      <c r="C60" s="5">
        <v>60</v>
      </c>
      <c r="D60" s="5">
        <v>72</v>
      </c>
      <c r="E60" s="6">
        <f t="shared" si="5"/>
        <v>0.2</v>
      </c>
    </row>
    <row r="61" spans="2:5" ht="20.100000000000001" customHeight="1" collapsed="1" thickBot="1" x14ac:dyDescent="0.25">
      <c r="B61" s="4" t="s">
        <v>98</v>
      </c>
      <c r="C61" s="6">
        <f>(C59+C60)/C58</f>
        <v>0.89671361502347413</v>
      </c>
      <c r="D61" s="6">
        <f>(D59+D60)/D58</f>
        <v>0.93280632411067199</v>
      </c>
      <c r="E61" s="6">
        <f t="shared" si="5"/>
        <v>4.0249984479440545E-2</v>
      </c>
    </row>
    <row r="62" spans="2:5" ht="20.100000000000001" customHeight="1" thickBot="1" x14ac:dyDescent="0.25">
      <c r="B62" s="4" t="s">
        <v>39</v>
      </c>
      <c r="C62" s="6">
        <v>0.87919463087248317</v>
      </c>
      <c r="D62" s="6">
        <v>0.93181818181818177</v>
      </c>
      <c r="E62" s="6">
        <f t="shared" si="5"/>
        <v>5.9854267869535044E-2</v>
      </c>
    </row>
    <row r="63" spans="2:5" ht="20.100000000000001" customHeight="1" thickBot="1" x14ac:dyDescent="0.25">
      <c r="B63" s="4" t="s">
        <v>40</v>
      </c>
      <c r="C63" s="6">
        <v>0.9375</v>
      </c>
      <c r="D63" s="6">
        <v>0.93506493506493504</v>
      </c>
      <c r="E63" s="6">
        <f t="shared" si="5"/>
        <v>-2.5974025974026204E-3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1952</v>
      </c>
      <c r="D70" s="5">
        <v>1937</v>
      </c>
      <c r="E70" s="6">
        <f>IF(C70&gt;0,(D70-C70)/C70,"-")</f>
        <v>-7.6844262295081966E-3</v>
      </c>
    </row>
    <row r="71" spans="2:10" ht="20.100000000000001" customHeight="1" thickBot="1" x14ac:dyDescent="0.25">
      <c r="B71" s="4" t="s">
        <v>45</v>
      </c>
      <c r="C71" s="5">
        <v>575</v>
      </c>
      <c r="D71" s="5">
        <v>717</v>
      </c>
      <c r="E71" s="6">
        <f t="shared" ref="E71:E77" si="6">IF(C71&gt;0,(D71-C71)/C71,"-")</f>
        <v>0.24695652173913044</v>
      </c>
    </row>
    <row r="72" spans="2:10" ht="20.100000000000001" customHeight="1" thickBot="1" x14ac:dyDescent="0.25">
      <c r="B72" s="4" t="s">
        <v>43</v>
      </c>
      <c r="C72" s="5">
        <v>1</v>
      </c>
      <c r="D72" s="5">
        <v>2</v>
      </c>
      <c r="E72" s="6">
        <f t="shared" si="6"/>
        <v>1</v>
      </c>
    </row>
    <row r="73" spans="2:10" ht="20.100000000000001" customHeight="1" thickBot="1" x14ac:dyDescent="0.25">
      <c r="B73" s="4" t="s">
        <v>46</v>
      </c>
      <c r="C73" s="5">
        <v>925</v>
      </c>
      <c r="D73" s="5">
        <v>863</v>
      </c>
      <c r="E73" s="6">
        <f t="shared" si="6"/>
        <v>-6.7027027027027022E-2</v>
      </c>
    </row>
    <row r="74" spans="2:10" ht="20.100000000000001" customHeight="1" thickBot="1" x14ac:dyDescent="0.25">
      <c r="B74" s="4" t="s">
        <v>47</v>
      </c>
      <c r="C74" s="5">
        <v>390</v>
      </c>
      <c r="D74" s="5">
        <v>272</v>
      </c>
      <c r="E74" s="6">
        <f t="shared" si="6"/>
        <v>-0.30256410256410254</v>
      </c>
    </row>
    <row r="75" spans="2:10" ht="20.100000000000001" customHeight="1" thickBot="1" x14ac:dyDescent="0.25">
      <c r="B75" s="4" t="s">
        <v>48</v>
      </c>
      <c r="C75" s="5">
        <v>61</v>
      </c>
      <c r="D75" s="5">
        <v>82</v>
      </c>
      <c r="E75" s="6">
        <f t="shared" si="6"/>
        <v>0.34426229508196721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123</v>
      </c>
      <c r="D90" s="5">
        <v>143</v>
      </c>
      <c r="E90" s="6">
        <f>IF(C90&gt;0,(D90-C90)/C90,"-")</f>
        <v>0.16260162601626016</v>
      </c>
    </row>
    <row r="91" spans="2:5" ht="29.25" thickBot="1" x14ac:dyDescent="0.25">
      <c r="B91" s="4" t="s">
        <v>52</v>
      </c>
      <c r="C91" s="5">
        <v>97</v>
      </c>
      <c r="D91" s="5">
        <v>87</v>
      </c>
      <c r="E91" s="6">
        <f t="shared" ref="E91:E93" si="7">IF(C91&gt;0,(D91-C91)/C91,"-")</f>
        <v>-0.10309278350515463</v>
      </c>
    </row>
    <row r="92" spans="2:5" ht="29.25" customHeight="1" thickBot="1" x14ac:dyDescent="0.25">
      <c r="B92" s="4" t="s">
        <v>53</v>
      </c>
      <c r="C92" s="5">
        <v>116</v>
      </c>
      <c r="D92" s="5">
        <v>97</v>
      </c>
      <c r="E92" s="6">
        <f t="shared" si="7"/>
        <v>-0.16379310344827586</v>
      </c>
    </row>
    <row r="93" spans="2:5" ht="29.25" customHeight="1" thickBot="1" x14ac:dyDescent="0.25">
      <c r="B93" s="4" t="s">
        <v>54</v>
      </c>
      <c r="C93" s="6">
        <f>(C90+C91)/(C90+C91+C92)</f>
        <v>0.65476190476190477</v>
      </c>
      <c r="D93" s="6">
        <f>(D90+D91)/(D90+D91+D92)</f>
        <v>0.70336391437308865</v>
      </c>
      <c r="E93" s="6">
        <f t="shared" si="7"/>
        <v>7.4228523769808111E-2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338</v>
      </c>
      <c r="D100" s="5">
        <v>332</v>
      </c>
      <c r="E100" s="6">
        <f>IF(C100&gt;0,(D100-C100)/C100,"-")</f>
        <v>-1.7751479289940829E-2</v>
      </c>
    </row>
    <row r="101" spans="2:5" ht="20.100000000000001" customHeight="1" thickBot="1" x14ac:dyDescent="0.25">
      <c r="B101" s="4" t="s">
        <v>41</v>
      </c>
      <c r="C101" s="5">
        <v>152</v>
      </c>
      <c r="D101" s="5">
        <v>131</v>
      </c>
      <c r="E101" s="6">
        <f t="shared" ref="E101:E105" si="8">IF(C101&gt;0,(D101-C101)/C101,"-")</f>
        <v>-0.13815789473684212</v>
      </c>
    </row>
    <row r="102" spans="2:5" ht="20.100000000000001" customHeight="1" thickBot="1" x14ac:dyDescent="0.25">
      <c r="B102" s="4" t="s">
        <v>42</v>
      </c>
      <c r="C102" s="5">
        <v>68</v>
      </c>
      <c r="D102" s="5">
        <v>99</v>
      </c>
      <c r="E102" s="6">
        <f t="shared" si="8"/>
        <v>0.45588235294117646</v>
      </c>
    </row>
    <row r="103" spans="2:5" ht="20.100000000000001" customHeight="1" thickBot="1" x14ac:dyDescent="0.25">
      <c r="B103" s="4" t="s">
        <v>98</v>
      </c>
      <c r="C103" s="6">
        <f>(C101+C102)/C100</f>
        <v>0.65088757396449703</v>
      </c>
      <c r="D103" s="6">
        <f>(D101+D102)/D100</f>
        <v>0.69277108433734935</v>
      </c>
      <c r="E103" s="6">
        <f t="shared" si="8"/>
        <v>6.4348302300109475E-2</v>
      </c>
    </row>
    <row r="104" spans="2:5" ht="20.100000000000001" customHeight="1" thickBot="1" x14ac:dyDescent="0.25">
      <c r="B104" s="4" t="s">
        <v>39</v>
      </c>
      <c r="C104" s="6">
        <v>0.63598326359832635</v>
      </c>
      <c r="D104" s="6">
        <v>0.63592233009708743</v>
      </c>
      <c r="E104" s="6">
        <f t="shared" si="8"/>
        <v>-9.5809913132256281E-5</v>
      </c>
    </row>
    <row r="105" spans="2:5" ht="20.100000000000001" customHeight="1" thickBot="1" x14ac:dyDescent="0.25">
      <c r="B105" s="4" t="s">
        <v>40</v>
      </c>
      <c r="C105" s="6">
        <v>0.68686868686868685</v>
      </c>
      <c r="D105" s="6">
        <v>0.7857142857142857</v>
      </c>
      <c r="E105" s="6">
        <f t="shared" si="8"/>
        <v>0.1439075630252101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313</v>
      </c>
      <c r="D112" s="5">
        <v>324</v>
      </c>
      <c r="E112" s="6">
        <f>IF(C112&gt;0,(D112-C112)/C112,"-")</f>
        <v>3.5143769968051117E-2</v>
      </c>
    </row>
    <row r="113" spans="2:14" ht="15" thickBot="1" x14ac:dyDescent="0.25">
      <c r="B113" s="4" t="s">
        <v>56</v>
      </c>
      <c r="C113" s="5">
        <v>131</v>
      </c>
      <c r="D113" s="5">
        <v>158</v>
      </c>
      <c r="E113" s="6">
        <f t="shared" ref="E113:E114" si="9">IF(C113&gt;0,(D113-C113)/C113,"-")</f>
        <v>0.20610687022900764</v>
      </c>
    </row>
    <row r="114" spans="2:14" ht="15" thickBot="1" x14ac:dyDescent="0.25">
      <c r="B114" s="4" t="s">
        <v>57</v>
      </c>
      <c r="C114" s="5">
        <v>182</v>
      </c>
      <c r="D114" s="5">
        <v>166</v>
      </c>
      <c r="E114" s="6">
        <f t="shared" si="9"/>
        <v>-8.7912087912087919E-2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1</v>
      </c>
      <c r="E128" s="10">
        <v>0</v>
      </c>
      <c r="F128" s="10">
        <v>4</v>
      </c>
      <c r="G128" s="10">
        <v>1</v>
      </c>
      <c r="H128" s="10">
        <v>0</v>
      </c>
      <c r="I128" s="10">
        <v>3</v>
      </c>
      <c r="J128" s="10">
        <v>4</v>
      </c>
      <c r="K128" s="6">
        <f>IF(C128=0,"-",(G128-C128)/C128)</f>
        <v>-0.66666666666666663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1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4</v>
      </c>
      <c r="D133" s="10">
        <v>1</v>
      </c>
      <c r="E133" s="10">
        <v>0</v>
      </c>
      <c r="F133" s="10">
        <v>5</v>
      </c>
      <c r="G133" s="10">
        <v>1</v>
      </c>
      <c r="H133" s="10">
        <v>1</v>
      </c>
      <c r="I133" s="10">
        <v>3</v>
      </c>
      <c r="J133" s="10">
        <v>5</v>
      </c>
      <c r="K133" s="6">
        <f t="shared" si="11"/>
        <v>-0.75</v>
      </c>
      <c r="L133" s="6">
        <f t="shared" si="10"/>
        <v>0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>
        <f t="shared" si="12"/>
        <v>1</v>
      </c>
      <c r="J134" s="6">
        <f t="shared" si="12"/>
        <v>0.8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-0.19999999999999996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5</v>
      </c>
      <c r="D143" s="10">
        <v>0</v>
      </c>
      <c r="E143" s="10">
        <v>3</v>
      </c>
      <c r="F143" s="10">
        <v>8</v>
      </c>
      <c r="G143" s="10">
        <v>6</v>
      </c>
      <c r="H143" s="10">
        <v>0</v>
      </c>
      <c r="I143" s="10">
        <v>0</v>
      </c>
      <c r="J143" s="10">
        <v>6</v>
      </c>
      <c r="K143" s="6">
        <f>IF(C143=0,"-",(G143-C143)/C143)</f>
        <v>0.2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-0.25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1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>
        <f t="shared" si="15"/>
        <v>-1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45</v>
      </c>
      <c r="D145" s="10">
        <v>0</v>
      </c>
      <c r="E145" s="10">
        <v>5</v>
      </c>
      <c r="F145" s="10">
        <v>50</v>
      </c>
      <c r="G145" s="10">
        <v>59</v>
      </c>
      <c r="H145" s="10">
        <v>0</v>
      </c>
      <c r="I145" s="10">
        <v>6</v>
      </c>
      <c r="J145" s="10">
        <v>65</v>
      </c>
      <c r="K145" s="6">
        <f t="shared" si="16"/>
        <v>0.31111111111111112</v>
      </c>
      <c r="L145" s="6" t="str">
        <f t="shared" si="15"/>
        <v>-</v>
      </c>
      <c r="M145" s="6">
        <f t="shared" si="15"/>
        <v>0.2</v>
      </c>
      <c r="N145" s="6">
        <f t="shared" si="15"/>
        <v>0.3</v>
      </c>
    </row>
    <row r="146" spans="2:14" ht="15" thickBot="1" x14ac:dyDescent="0.25">
      <c r="B146" s="4" t="s">
        <v>74</v>
      </c>
      <c r="C146" s="10">
        <v>11</v>
      </c>
      <c r="D146" s="10">
        <v>0</v>
      </c>
      <c r="E146" s="10">
        <v>0</v>
      </c>
      <c r="F146" s="10">
        <v>11</v>
      </c>
      <c r="G146" s="10">
        <v>12</v>
      </c>
      <c r="H146" s="10">
        <v>0</v>
      </c>
      <c r="I146" s="10">
        <v>1</v>
      </c>
      <c r="J146" s="10">
        <v>13</v>
      </c>
      <c r="K146" s="6">
        <f t="shared" si="16"/>
        <v>9.0909090909090912E-2</v>
      </c>
      <c r="L146" s="6" t="str">
        <f t="shared" si="15"/>
        <v>-</v>
      </c>
      <c r="M146" s="6" t="str">
        <f t="shared" si="15"/>
        <v>-</v>
      </c>
      <c r="N146" s="6">
        <f t="shared" si="15"/>
        <v>0.18181818181818182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61</v>
      </c>
      <c r="D148" s="10">
        <v>0</v>
      </c>
      <c r="E148" s="10">
        <v>9</v>
      </c>
      <c r="F148" s="10">
        <v>70</v>
      </c>
      <c r="G148" s="10">
        <v>77</v>
      </c>
      <c r="H148" s="10">
        <v>0</v>
      </c>
      <c r="I148" s="10">
        <v>7</v>
      </c>
      <c r="J148" s="10">
        <v>84</v>
      </c>
      <c r="K148" s="6">
        <f t="shared" ref="K148" si="17">IF(C148=0,"-",(G148-C148)/C148)</f>
        <v>0.26229508196721313</v>
      </c>
      <c r="L148" s="6" t="str">
        <f t="shared" ref="L148" si="18">IF(D148=0,"-",(H148-D148)/D148)</f>
        <v>-</v>
      </c>
      <c r="M148" s="6">
        <f t="shared" ref="M148" si="19">IF(E148=0,"-",(I148-E148)/E148)</f>
        <v>-0.22222222222222221</v>
      </c>
      <c r="N148" s="6">
        <f t="shared" ref="N148" si="20">IF(F148=0,"-",(J148-F148)/F148)</f>
        <v>0.2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</v>
      </c>
      <c r="D149" s="6" t="str">
        <f t="shared" si="21"/>
        <v>-</v>
      </c>
      <c r="E149" s="6">
        <f t="shared" si="21"/>
        <v>0.375</v>
      </c>
      <c r="F149" s="6">
        <f t="shared" si="21"/>
        <v>0.13793103448275862</v>
      </c>
      <c r="G149" s="6">
        <f t="shared" si="21"/>
        <v>9.2307692307692313E-2</v>
      </c>
      <c r="H149" s="6" t="str">
        <f t="shared" si="21"/>
        <v>-</v>
      </c>
      <c r="I149" s="6" t="str">
        <f t="shared" si="21"/>
        <v>-</v>
      </c>
      <c r="J149" s="6">
        <f t="shared" si="21"/>
        <v>8.4507042253521125E-2</v>
      </c>
      <c r="K149" s="6">
        <f>IF(OR(C149="-",G149="-"),"-",(G149-C149)/C149)</f>
        <v>-7.6923076923076927E-2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-0.38732394366197181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>
        <f t="shared" si="21"/>
        <v>1</v>
      </c>
      <c r="F150" s="6">
        <f t="shared" si="21"/>
        <v>8.3333333333333329E-2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56</v>
      </c>
      <c r="D157" s="19">
        <v>71</v>
      </c>
      <c r="E157" s="18">
        <f>IF(C157=0,"-",(D157-C157)/C157)</f>
        <v>0.26785714285714285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5</v>
      </c>
      <c r="D158" s="19">
        <v>6</v>
      </c>
      <c r="E158" s="18">
        <f t="shared" ref="E158:E159" si="23">IF(C158=0,"-",(D158-C158)/C158)</f>
        <v>0.2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0.91803278688524592</v>
      </c>
      <c r="D160" s="18">
        <f>IF(D157=0,"-",D157/(D157+D158+D159))</f>
        <v>0.92207792207792205</v>
      </c>
      <c r="E160" s="18">
        <f>IF(OR(C160="-",D160="-"),"-",(D160-C160)/C160)</f>
        <v>4.4063079777364993E-3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5</v>
      </c>
      <c r="E166" s="6">
        <f>IF(C166=0,"-",(D166-C166)/C166)</f>
        <v>0.25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2</v>
      </c>
      <c r="E167" s="6">
        <f t="shared" ref="E167:E168" si="24">IF(C167=0,"-",(D167-C167)/C167)</f>
        <v>1</v>
      </c>
    </row>
    <row r="168" spans="2:14" ht="20.100000000000001" customHeight="1" thickBot="1" x14ac:dyDescent="0.25">
      <c r="B168" s="4" t="s">
        <v>42</v>
      </c>
      <c r="C168" s="5">
        <v>3</v>
      </c>
      <c r="D168" s="5">
        <v>2</v>
      </c>
      <c r="E168" s="6">
        <f t="shared" si="24"/>
        <v>-0.33333333333333331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0.8</v>
      </c>
      <c r="E169" s="6">
        <f t="shared" ref="E169:E171" si="25">IF(OR(C169="-",D169="-"),"-",(D169-C169)/C169)</f>
        <v>-0.19999999999999996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0.66666666666666663</v>
      </c>
      <c r="E170" s="6">
        <f t="shared" si="25"/>
        <v>-0.33333333333333337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3</v>
      </c>
      <c r="D178" s="5">
        <v>4</v>
      </c>
      <c r="E178" s="6">
        <f>IF(C178=0,"-",(D178-C178)/C178)</f>
        <v>0.33333333333333331</v>
      </c>
      <c r="H178" s="13"/>
    </row>
    <row r="179" spans="2:8" ht="15" thickBot="1" x14ac:dyDescent="0.25">
      <c r="B179" s="4" t="s">
        <v>43</v>
      </c>
      <c r="C179" s="5">
        <v>1</v>
      </c>
      <c r="D179" s="5">
        <v>1</v>
      </c>
      <c r="E179" s="6">
        <f t="shared" ref="E179:E185" si="26">IF(C179=0,"-",(D179-C179)/C179)</f>
        <v>0</v>
      </c>
      <c r="H179" s="13"/>
    </row>
    <row r="180" spans="2:8" ht="15" thickBot="1" x14ac:dyDescent="0.25">
      <c r="B180" s="4" t="s">
        <v>47</v>
      </c>
      <c r="C180" s="5">
        <v>2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3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86</v>
      </c>
      <c r="D182" s="5">
        <v>74</v>
      </c>
      <c r="E182" s="6">
        <f t="shared" si="26"/>
        <v>-0.13953488372093023</v>
      </c>
      <c r="H182" s="13"/>
    </row>
    <row r="183" spans="2:8" ht="15" thickBot="1" x14ac:dyDescent="0.25">
      <c r="B183" s="4" t="s">
        <v>47</v>
      </c>
      <c r="C183" s="5">
        <v>71</v>
      </c>
      <c r="D183" s="5">
        <v>64</v>
      </c>
      <c r="E183" s="6">
        <f t="shared" si="26"/>
        <v>-9.8591549295774641E-2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15</v>
      </c>
      <c r="D185" s="5">
        <v>10</v>
      </c>
      <c r="E185" s="6">
        <f t="shared" si="26"/>
        <v>-0.33333333333333331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2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2</v>
      </c>
      <c r="D199" s="5">
        <v>1</v>
      </c>
      <c r="E199" s="6">
        <f t="shared" si="27"/>
        <v>-0.5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2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2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1</v>
      </c>
      <c r="E221" s="6">
        <f t="shared" ref="E221:E223" si="30">IF(C221=0,"-",(D221-C221)/C221)</f>
        <v>-0.75</v>
      </c>
    </row>
    <row r="222" spans="2:5" ht="15" thickBot="1" x14ac:dyDescent="0.25">
      <c r="B222" s="16" t="s">
        <v>92</v>
      </c>
      <c r="C222" s="5">
        <v>2</v>
      </c>
      <c r="D222" s="5">
        <v>1</v>
      </c>
      <c r="E222" s="6">
        <f t="shared" si="30"/>
        <v>-0.5</v>
      </c>
    </row>
    <row r="223" spans="2:5" ht="15" thickBot="1" x14ac:dyDescent="0.25">
      <c r="B223" s="16" t="s">
        <v>93</v>
      </c>
      <c r="C223" s="5">
        <v>3</v>
      </c>
      <c r="D223" s="5">
        <v>1</v>
      </c>
      <c r="E223" s="6">
        <f t="shared" si="30"/>
        <v>-0.66666666666666663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5400</v>
      </c>
      <c r="D14" s="5">
        <v>5784</v>
      </c>
      <c r="E14" s="6">
        <f>IF(C14&gt;0,(D14-C14)/C14)</f>
        <v>7.1111111111111111E-2</v>
      </c>
    </row>
    <row r="15" spans="1:5" ht="20.100000000000001" customHeight="1" thickBot="1" x14ac:dyDescent="0.25">
      <c r="B15" s="4" t="s">
        <v>17</v>
      </c>
      <c r="C15" s="5">
        <v>5344</v>
      </c>
      <c r="D15" s="5">
        <v>5707</v>
      </c>
      <c r="E15" s="6">
        <f t="shared" ref="E15:E25" si="0">IF(C15&gt;0,(D15-C15)/C15)</f>
        <v>6.7926646706586824E-2</v>
      </c>
    </row>
    <row r="16" spans="1:5" ht="20.100000000000001" customHeight="1" thickBot="1" x14ac:dyDescent="0.25">
      <c r="B16" s="4" t="s">
        <v>18</v>
      </c>
      <c r="C16" s="5">
        <v>3240</v>
      </c>
      <c r="D16" s="5">
        <v>3326</v>
      </c>
      <c r="E16" s="6">
        <f t="shared" si="0"/>
        <v>2.6543209876543211E-2</v>
      </c>
    </row>
    <row r="17" spans="2:5" ht="20.100000000000001" customHeight="1" thickBot="1" x14ac:dyDescent="0.25">
      <c r="B17" s="4" t="s">
        <v>19</v>
      </c>
      <c r="C17" s="5">
        <v>2104</v>
      </c>
      <c r="D17" s="5">
        <v>2381</v>
      </c>
      <c r="E17" s="6">
        <f t="shared" si="0"/>
        <v>0.13165399239543726</v>
      </c>
    </row>
    <row r="18" spans="2:5" ht="20.100000000000001" customHeight="1" thickBot="1" x14ac:dyDescent="0.25">
      <c r="B18" s="4" t="s">
        <v>100</v>
      </c>
      <c r="C18" s="5">
        <v>9</v>
      </c>
      <c r="D18" s="5">
        <v>7</v>
      </c>
      <c r="E18" s="6">
        <f>IF(C18=0,"-",(D18-C18)/C18)</f>
        <v>-0.22222222222222221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6</v>
      </c>
      <c r="E19" s="6">
        <f>IF(C19=0,"-",(D19-C19)/C19)</f>
        <v>1</v>
      </c>
    </row>
    <row r="20" spans="2:5" ht="20.100000000000001" customHeight="1" thickBot="1" x14ac:dyDescent="0.25">
      <c r="B20" s="4" t="s">
        <v>20</v>
      </c>
      <c r="C20" s="6">
        <f>C17/C15</f>
        <v>0.39371257485029942</v>
      </c>
      <c r="D20" s="6">
        <f>D17/D15</f>
        <v>0.41720693884702997</v>
      </c>
      <c r="E20" s="6">
        <f t="shared" si="0"/>
        <v>5.9673897908045649E-2</v>
      </c>
    </row>
    <row r="21" spans="2:5" ht="30" customHeight="1" thickBot="1" x14ac:dyDescent="0.25">
      <c r="B21" s="4" t="s">
        <v>23</v>
      </c>
      <c r="C21" s="5">
        <v>756</v>
      </c>
      <c r="D21" s="5">
        <v>651</v>
      </c>
      <c r="E21" s="6">
        <f t="shared" si="0"/>
        <v>-0.1388888888888889</v>
      </c>
    </row>
    <row r="22" spans="2:5" ht="20.100000000000001" customHeight="1" thickBot="1" x14ac:dyDescent="0.25">
      <c r="B22" s="4" t="s">
        <v>24</v>
      </c>
      <c r="C22" s="5">
        <v>423</v>
      </c>
      <c r="D22" s="5">
        <v>341</v>
      </c>
      <c r="E22" s="6">
        <f t="shared" si="0"/>
        <v>-0.19385342789598109</v>
      </c>
    </row>
    <row r="23" spans="2:5" ht="20.100000000000001" customHeight="1" thickBot="1" x14ac:dyDescent="0.25">
      <c r="B23" s="4" t="s">
        <v>25</v>
      </c>
      <c r="C23" s="5">
        <v>333</v>
      </c>
      <c r="D23" s="5">
        <v>310</v>
      </c>
      <c r="E23" s="6">
        <f t="shared" si="0"/>
        <v>-6.9069069069069067E-2</v>
      </c>
    </row>
    <row r="24" spans="2:5" ht="20.100000000000001" customHeight="1" thickBot="1" x14ac:dyDescent="0.25">
      <c r="B24" s="4" t="s">
        <v>21</v>
      </c>
      <c r="C24" s="6">
        <f>C23/C21</f>
        <v>0.44047619047619047</v>
      </c>
      <c r="D24" s="6">
        <f t="shared" ref="D24" si="1">D23/D21</f>
        <v>0.47619047619047616</v>
      </c>
      <c r="E24" s="6">
        <f t="shared" si="0"/>
        <v>8.1081081081081044E-2</v>
      </c>
    </row>
    <row r="25" spans="2:5" ht="20.100000000000001" customHeight="1" thickBot="1" x14ac:dyDescent="0.25">
      <c r="B25" s="7" t="s">
        <v>26</v>
      </c>
      <c r="C25" s="6">
        <v>0.13551307191448475</v>
      </c>
      <c r="D25" s="6">
        <v>0.14432984997737811</v>
      </c>
      <c r="E25" s="6">
        <f t="shared" si="0"/>
        <v>6.506219612863004E-2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1309</v>
      </c>
      <c r="D34" s="5">
        <v>1525</v>
      </c>
      <c r="E34" s="6">
        <f>IF(C34&gt;0,(D34-C34)/C34,"-")</f>
        <v>0.1650114591291062</v>
      </c>
    </row>
    <row r="35" spans="2:5" ht="20.100000000000001" customHeight="1" thickBot="1" x14ac:dyDescent="0.25">
      <c r="B35" s="4" t="s">
        <v>29</v>
      </c>
      <c r="C35" s="5">
        <v>2</v>
      </c>
      <c r="D35" s="5">
        <v>4</v>
      </c>
      <c r="E35" s="6">
        <f t="shared" ref="E35:E37" si="2">IF(C35&gt;0,(D35-C35)/C35,"-")</f>
        <v>1</v>
      </c>
    </row>
    <row r="36" spans="2:5" ht="20.100000000000001" customHeight="1" thickBot="1" x14ac:dyDescent="0.25">
      <c r="B36" s="4" t="s">
        <v>28</v>
      </c>
      <c r="C36" s="5">
        <v>609</v>
      </c>
      <c r="D36" s="5">
        <v>686</v>
      </c>
      <c r="E36" s="6">
        <f t="shared" si="2"/>
        <v>0.12643678160919541</v>
      </c>
    </row>
    <row r="37" spans="2:5" ht="20.100000000000001" customHeight="1" thickBot="1" x14ac:dyDescent="0.25">
      <c r="B37" s="4" t="s">
        <v>30</v>
      </c>
      <c r="C37" s="5">
        <v>698</v>
      </c>
      <c r="D37" s="5">
        <v>835</v>
      </c>
      <c r="E37" s="6">
        <f t="shared" si="2"/>
        <v>0.19627507163323782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407</v>
      </c>
      <c r="D44" s="5">
        <v>508</v>
      </c>
      <c r="E44" s="6">
        <f>IF(C44&gt;0,(D44-C44)/C44,"-")</f>
        <v>0.24815724815724816</v>
      </c>
    </row>
    <row r="45" spans="2:5" ht="20.100000000000001" customHeight="1" thickBot="1" x14ac:dyDescent="0.25">
      <c r="B45" s="4" t="s">
        <v>34</v>
      </c>
      <c r="C45" s="5">
        <v>68</v>
      </c>
      <c r="D45" s="5">
        <v>58</v>
      </c>
      <c r="E45" s="6">
        <f t="shared" ref="E45:E51" si="3">IF(C45&gt;0,(D45-C45)/C45,"-")</f>
        <v>-0.14705882352941177</v>
      </c>
    </row>
    <row r="46" spans="2:5" ht="20.100000000000001" customHeight="1" thickBot="1" x14ac:dyDescent="0.25">
      <c r="B46" s="4" t="s">
        <v>31</v>
      </c>
      <c r="C46" s="5">
        <v>124</v>
      </c>
      <c r="D46" s="5">
        <v>125</v>
      </c>
      <c r="E46" s="6">
        <f t="shared" si="3"/>
        <v>8.0645161290322578E-3</v>
      </c>
    </row>
    <row r="47" spans="2:5" ht="20.100000000000001" customHeight="1" thickBot="1" x14ac:dyDescent="0.25">
      <c r="B47" s="4" t="s">
        <v>32</v>
      </c>
      <c r="C47" s="5">
        <v>2067</v>
      </c>
      <c r="D47" s="5">
        <v>2007</v>
      </c>
      <c r="E47" s="6">
        <f t="shared" si="3"/>
        <v>-2.9027576197387519E-2</v>
      </c>
    </row>
    <row r="48" spans="2:5" ht="20.100000000000001" customHeight="1" thickBot="1" x14ac:dyDescent="0.25">
      <c r="B48" s="4" t="s">
        <v>35</v>
      </c>
      <c r="C48" s="5">
        <v>1969</v>
      </c>
      <c r="D48" s="5">
        <v>1944</v>
      </c>
      <c r="E48" s="6">
        <f t="shared" si="3"/>
        <v>-1.2696800406297613E-2</v>
      </c>
    </row>
    <row r="49" spans="2:5" ht="20.100000000000001" customHeight="1" thickBot="1" x14ac:dyDescent="0.25">
      <c r="B49" s="4" t="s">
        <v>67</v>
      </c>
      <c r="C49" s="5">
        <v>932</v>
      </c>
      <c r="D49" s="5">
        <v>740</v>
      </c>
      <c r="E49" s="6">
        <f t="shared" si="3"/>
        <v>-0.20600858369098712</v>
      </c>
    </row>
    <row r="50" spans="2:5" ht="20.100000000000001" customHeight="1" collapsed="1" thickBot="1" x14ac:dyDescent="0.25">
      <c r="B50" s="4" t="s">
        <v>36</v>
      </c>
      <c r="C50" s="6">
        <f>C44/(C44+C45)</f>
        <v>0.85684210526315785</v>
      </c>
      <c r="D50" s="6">
        <f>D44/(D44+D45)</f>
        <v>0.8975265017667845</v>
      </c>
      <c r="E50" s="6">
        <f t="shared" si="3"/>
        <v>4.7481789531259609E-2</v>
      </c>
    </row>
    <row r="51" spans="2:5" ht="20.100000000000001" customHeight="1" thickBot="1" x14ac:dyDescent="0.25">
      <c r="B51" s="4" t="s">
        <v>37</v>
      </c>
      <c r="C51" s="6">
        <f>C47/(C46+C47)</f>
        <v>0.94340483797352803</v>
      </c>
      <c r="D51" s="6">
        <f t="shared" ref="D51" si="4">D47/(D46+D47)</f>
        <v>0.9413696060037523</v>
      </c>
      <c r="E51" s="6">
        <f t="shared" si="3"/>
        <v>-2.1573261953452471E-3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475</v>
      </c>
      <c r="D58" s="5">
        <v>572</v>
      </c>
      <c r="E58" s="6">
        <f>IF(C58&gt;0,(D58-C58)/C58,"-")</f>
        <v>0.20421052631578948</v>
      </c>
    </row>
    <row r="59" spans="2:5" ht="20.100000000000001" customHeight="1" thickBot="1" x14ac:dyDescent="0.25">
      <c r="B59" s="4" t="s">
        <v>41</v>
      </c>
      <c r="C59" s="5">
        <v>238</v>
      </c>
      <c r="D59" s="5">
        <v>323</v>
      </c>
      <c r="E59" s="6">
        <f t="shared" ref="E59:E63" si="5">IF(C59&gt;0,(D59-C59)/C59,"-")</f>
        <v>0.35714285714285715</v>
      </c>
    </row>
    <row r="60" spans="2:5" ht="20.100000000000001" customHeight="1" thickBot="1" x14ac:dyDescent="0.25">
      <c r="B60" s="4" t="s">
        <v>42</v>
      </c>
      <c r="C60" s="5">
        <v>169</v>
      </c>
      <c r="D60" s="5">
        <v>186</v>
      </c>
      <c r="E60" s="6">
        <f t="shared" si="5"/>
        <v>0.10059171597633136</v>
      </c>
    </row>
    <row r="61" spans="2:5" ht="20.100000000000001" customHeight="1" collapsed="1" thickBot="1" x14ac:dyDescent="0.25">
      <c r="B61" s="4" t="s">
        <v>98</v>
      </c>
      <c r="C61" s="6">
        <f>(C59+C60)/C58</f>
        <v>0.85684210526315785</v>
      </c>
      <c r="D61" s="6">
        <f>(D59+D60)/D58</f>
        <v>0.8898601398601399</v>
      </c>
      <c r="E61" s="6">
        <f t="shared" si="5"/>
        <v>3.8534561261834091E-2</v>
      </c>
    </row>
    <row r="62" spans="2:5" ht="20.100000000000001" customHeight="1" thickBot="1" x14ac:dyDescent="0.25">
      <c r="B62" s="4" t="s">
        <v>39</v>
      </c>
      <c r="C62" s="6">
        <v>0.81786941580756012</v>
      </c>
      <c r="D62" s="6">
        <v>0.88251366120218577</v>
      </c>
      <c r="E62" s="6">
        <f t="shared" si="5"/>
        <v>7.9039812646370028E-2</v>
      </c>
    </row>
    <row r="63" spans="2:5" ht="20.100000000000001" customHeight="1" thickBot="1" x14ac:dyDescent="0.25">
      <c r="B63" s="4" t="s">
        <v>40</v>
      </c>
      <c r="C63" s="6">
        <v>0.91847826086956519</v>
      </c>
      <c r="D63" s="6">
        <v>0.90291262135922334</v>
      </c>
      <c r="E63" s="6">
        <f t="shared" si="5"/>
        <v>-1.6947205147354434E-2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7082</v>
      </c>
      <c r="D70" s="5">
        <v>7681</v>
      </c>
      <c r="E70" s="6">
        <f>IF(C70&gt;0,(D70-C70)/C70,"-")</f>
        <v>8.4580626941541934E-2</v>
      </c>
    </row>
    <row r="71" spans="2:10" ht="20.100000000000001" customHeight="1" thickBot="1" x14ac:dyDescent="0.25">
      <c r="B71" s="4" t="s">
        <v>45</v>
      </c>
      <c r="C71" s="5">
        <v>2389</v>
      </c>
      <c r="D71" s="5">
        <v>2673</v>
      </c>
      <c r="E71" s="6">
        <f t="shared" ref="E71:E77" si="6">IF(C71&gt;0,(D71-C71)/C71,"-")</f>
        <v>0.1188781917120134</v>
      </c>
    </row>
    <row r="72" spans="2:10" ht="20.100000000000001" customHeight="1" thickBot="1" x14ac:dyDescent="0.25">
      <c r="B72" s="4" t="s">
        <v>43</v>
      </c>
      <c r="C72" s="5">
        <v>22</v>
      </c>
      <c r="D72" s="5">
        <v>23</v>
      </c>
      <c r="E72" s="6">
        <f t="shared" si="6"/>
        <v>4.5454545454545456E-2</v>
      </c>
    </row>
    <row r="73" spans="2:10" ht="20.100000000000001" customHeight="1" thickBot="1" x14ac:dyDescent="0.25">
      <c r="B73" s="4" t="s">
        <v>46</v>
      </c>
      <c r="C73" s="5">
        <v>2679</v>
      </c>
      <c r="D73" s="5">
        <v>2941</v>
      </c>
      <c r="E73" s="6">
        <f t="shared" si="6"/>
        <v>9.7797685703620754E-2</v>
      </c>
    </row>
    <row r="74" spans="2:10" ht="20.100000000000001" customHeight="1" thickBot="1" x14ac:dyDescent="0.25">
      <c r="B74" s="4" t="s">
        <v>47</v>
      </c>
      <c r="C74" s="5">
        <v>1799</v>
      </c>
      <c r="D74" s="5">
        <v>1877</v>
      </c>
      <c r="E74" s="6">
        <f t="shared" si="6"/>
        <v>4.3357420789327403E-2</v>
      </c>
    </row>
    <row r="75" spans="2:10" ht="20.100000000000001" customHeight="1" thickBot="1" x14ac:dyDescent="0.25">
      <c r="B75" s="4" t="s">
        <v>48</v>
      </c>
      <c r="C75" s="5">
        <v>183</v>
      </c>
      <c r="D75" s="5">
        <v>156</v>
      </c>
      <c r="E75" s="6">
        <f t="shared" si="6"/>
        <v>-0.14754098360655737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10</v>
      </c>
      <c r="D77" s="5">
        <v>11</v>
      </c>
      <c r="E77" s="6">
        <f t="shared" si="6"/>
        <v>0.1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512</v>
      </c>
      <c r="D90" s="5">
        <v>562</v>
      </c>
      <c r="E90" s="6">
        <f>IF(C90&gt;0,(D90-C90)/C90,"-")</f>
        <v>9.765625E-2</v>
      </c>
    </row>
    <row r="91" spans="2:5" ht="29.25" thickBot="1" x14ac:dyDescent="0.25">
      <c r="B91" s="4" t="s">
        <v>52</v>
      </c>
      <c r="C91" s="5">
        <v>402</v>
      </c>
      <c r="D91" s="5">
        <v>432</v>
      </c>
      <c r="E91" s="6">
        <f t="shared" ref="E91:E93" si="7">IF(C91&gt;0,(D91-C91)/C91,"-")</f>
        <v>7.4626865671641784E-2</v>
      </c>
    </row>
    <row r="92" spans="2:5" ht="29.25" customHeight="1" thickBot="1" x14ac:dyDescent="0.25">
      <c r="B92" s="4" t="s">
        <v>53</v>
      </c>
      <c r="C92" s="5">
        <v>681</v>
      </c>
      <c r="D92" s="5">
        <v>618</v>
      </c>
      <c r="E92" s="6">
        <f t="shared" si="7"/>
        <v>-9.2511013215859028E-2</v>
      </c>
    </row>
    <row r="93" spans="2:5" ht="29.25" customHeight="1" thickBot="1" x14ac:dyDescent="0.25">
      <c r="B93" s="4" t="s">
        <v>54</v>
      </c>
      <c r="C93" s="6">
        <f>(C90+C91)/(C90+C91+C92)</f>
        <v>0.57304075235109719</v>
      </c>
      <c r="D93" s="6">
        <f>(D90+D91)/(D90+D91+D92)</f>
        <v>0.61662531017369726</v>
      </c>
      <c r="E93" s="6">
        <f t="shared" si="7"/>
        <v>7.6058391386265981E-2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1631</v>
      </c>
      <c r="D100" s="5">
        <v>1632</v>
      </c>
      <c r="E100" s="6">
        <f>IF(C100&gt;0,(D100-C100)/C100,"-")</f>
        <v>6.131207847946045E-4</v>
      </c>
    </row>
    <row r="101" spans="2:5" ht="20.100000000000001" customHeight="1" thickBot="1" x14ac:dyDescent="0.25">
      <c r="B101" s="4" t="s">
        <v>41</v>
      </c>
      <c r="C101" s="5">
        <v>564</v>
      </c>
      <c r="D101" s="5">
        <v>588</v>
      </c>
      <c r="E101" s="6">
        <f t="shared" ref="E101:E105" si="8">IF(C101&gt;0,(D101-C101)/C101,"-")</f>
        <v>4.2553191489361701E-2</v>
      </c>
    </row>
    <row r="102" spans="2:5" ht="20.100000000000001" customHeight="1" thickBot="1" x14ac:dyDescent="0.25">
      <c r="B102" s="4" t="s">
        <v>42</v>
      </c>
      <c r="C102" s="5">
        <v>363</v>
      </c>
      <c r="D102" s="5">
        <v>413</v>
      </c>
      <c r="E102" s="6">
        <f t="shared" si="8"/>
        <v>0.13774104683195593</v>
      </c>
    </row>
    <row r="103" spans="2:5" ht="20.100000000000001" customHeight="1" thickBot="1" x14ac:dyDescent="0.25">
      <c r="B103" s="4" t="s">
        <v>98</v>
      </c>
      <c r="C103" s="6">
        <f>(C101+C102)/C100</f>
        <v>0.56836296750459836</v>
      </c>
      <c r="D103" s="6">
        <f>(D101+D102)/D100</f>
        <v>0.61335784313725494</v>
      </c>
      <c r="E103" s="6">
        <f t="shared" si="8"/>
        <v>7.9165741269539264E-2</v>
      </c>
    </row>
    <row r="104" spans="2:5" ht="20.100000000000001" customHeight="1" thickBot="1" x14ac:dyDescent="0.25">
      <c r="B104" s="4" t="s">
        <v>39</v>
      </c>
      <c r="C104" s="6">
        <v>0.57433808553971488</v>
      </c>
      <c r="D104" s="6">
        <v>0.58976930792377136</v>
      </c>
      <c r="E104" s="6">
        <f t="shared" si="8"/>
        <v>2.6867837555218897E-2</v>
      </c>
    </row>
    <row r="105" spans="2:5" ht="20.100000000000001" customHeight="1" thickBot="1" x14ac:dyDescent="0.25">
      <c r="B105" s="4" t="s">
        <v>40</v>
      </c>
      <c r="C105" s="6">
        <v>0.55932203389830504</v>
      </c>
      <c r="D105" s="6">
        <v>0.65039370078740155</v>
      </c>
      <c r="E105" s="6">
        <f t="shared" si="8"/>
        <v>0.16282510140777862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1619</v>
      </c>
      <c r="D112" s="5">
        <v>1616</v>
      </c>
      <c r="E112" s="6">
        <f>IF(C112&gt;0,(D112-C112)/C112,"-")</f>
        <v>-1.8529956763434219E-3</v>
      </c>
    </row>
    <row r="113" spans="2:14" ht="15" thickBot="1" x14ac:dyDescent="0.25">
      <c r="B113" s="4" t="s">
        <v>56</v>
      </c>
      <c r="C113" s="5">
        <v>846</v>
      </c>
      <c r="D113" s="5">
        <v>719</v>
      </c>
      <c r="E113" s="6">
        <f t="shared" ref="E113:E114" si="9">IF(C113&gt;0,(D113-C113)/C113,"-")</f>
        <v>-0.15011820330969267</v>
      </c>
    </row>
    <row r="114" spans="2:14" ht="15" thickBot="1" x14ac:dyDescent="0.25">
      <c r="B114" s="4" t="s">
        <v>57</v>
      </c>
      <c r="C114" s="5">
        <v>773</v>
      </c>
      <c r="D114" s="5">
        <v>897</v>
      </c>
      <c r="E114" s="6">
        <f t="shared" si="9"/>
        <v>0.16041397153945666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16</v>
      </c>
      <c r="D128" s="10">
        <v>3</v>
      </c>
      <c r="E128" s="10">
        <v>3</v>
      </c>
      <c r="F128" s="10">
        <v>22</v>
      </c>
      <c r="G128" s="10">
        <v>17</v>
      </c>
      <c r="H128" s="10">
        <v>2</v>
      </c>
      <c r="I128" s="10">
        <v>11</v>
      </c>
      <c r="J128" s="10">
        <v>30</v>
      </c>
      <c r="K128" s="6">
        <f>IF(C128=0,"-",(G128-C128)/C128)</f>
        <v>6.25E-2</v>
      </c>
      <c r="L128" s="6">
        <f t="shared" ref="L128:N133" si="10">IF(D128=0,"-",(H128-D128)/D128)</f>
        <v>-0.33333333333333331</v>
      </c>
      <c r="M128" s="6">
        <f t="shared" si="10"/>
        <v>2.6666666666666665</v>
      </c>
      <c r="N128" s="6">
        <f t="shared" si="10"/>
        <v>0.36363636363636365</v>
      </c>
    </row>
    <row r="129" spans="2:14" ht="15" thickBot="1" x14ac:dyDescent="0.25">
      <c r="B129" s="4" t="s">
        <v>64</v>
      </c>
      <c r="C129" s="10">
        <v>7</v>
      </c>
      <c r="D129" s="10">
        <v>1</v>
      </c>
      <c r="E129" s="10">
        <v>0</v>
      </c>
      <c r="F129" s="10">
        <v>8</v>
      </c>
      <c r="G129" s="10">
        <v>7</v>
      </c>
      <c r="H129" s="10">
        <v>1</v>
      </c>
      <c r="I129" s="10">
        <v>0</v>
      </c>
      <c r="J129" s="10">
        <v>8</v>
      </c>
      <c r="K129" s="6">
        <f t="shared" ref="K129:K133" si="11">IF(C129=0,"-",(G129-C129)/C129)</f>
        <v>0</v>
      </c>
      <c r="L129" s="6">
        <f t="shared" si="10"/>
        <v>0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1</v>
      </c>
      <c r="H131" s="10">
        <v>0</v>
      </c>
      <c r="I131" s="10">
        <v>0</v>
      </c>
      <c r="J131" s="10">
        <v>1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2</v>
      </c>
      <c r="D132" s="10">
        <v>1</v>
      </c>
      <c r="E132" s="10">
        <v>0</v>
      </c>
      <c r="F132" s="10">
        <v>3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>
        <f t="shared" si="10"/>
        <v>-1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25</v>
      </c>
      <c r="D133" s="10">
        <v>5</v>
      </c>
      <c r="E133" s="10">
        <v>3</v>
      </c>
      <c r="F133" s="10">
        <v>33</v>
      </c>
      <c r="G133" s="10">
        <v>25</v>
      </c>
      <c r="H133" s="10">
        <v>3</v>
      </c>
      <c r="I133" s="10">
        <v>11</v>
      </c>
      <c r="J133" s="10">
        <v>39</v>
      </c>
      <c r="K133" s="6">
        <f t="shared" si="11"/>
        <v>0</v>
      </c>
      <c r="L133" s="6">
        <f t="shared" si="10"/>
        <v>-0.4</v>
      </c>
      <c r="M133" s="6">
        <f t="shared" si="10"/>
        <v>2.6666666666666665</v>
      </c>
      <c r="N133" s="6">
        <f t="shared" si="10"/>
        <v>0.18181818181818182</v>
      </c>
    </row>
    <row r="134" spans="2:14" ht="15" thickBot="1" x14ac:dyDescent="0.25">
      <c r="B134" s="4" t="s">
        <v>36</v>
      </c>
      <c r="C134" s="6">
        <f>IF(C128=0,"-",C128/(C128+C129))</f>
        <v>0.69565217391304346</v>
      </c>
      <c r="D134" s="6">
        <f>IF(D128=0,"-",D128/(D128+D129))</f>
        <v>0.75</v>
      </c>
      <c r="E134" s="6">
        <f t="shared" ref="E134:J134" si="12">IF(E128=0,"-",E128/(E128+E129))</f>
        <v>1</v>
      </c>
      <c r="F134" s="6">
        <f t="shared" si="12"/>
        <v>0.73333333333333328</v>
      </c>
      <c r="G134" s="6">
        <f t="shared" si="12"/>
        <v>0.70833333333333337</v>
      </c>
      <c r="H134" s="6">
        <f t="shared" si="12"/>
        <v>0.66666666666666663</v>
      </c>
      <c r="I134" s="6">
        <f t="shared" si="12"/>
        <v>1</v>
      </c>
      <c r="J134" s="6">
        <f t="shared" si="12"/>
        <v>0.78947368421052633</v>
      </c>
      <c r="K134" s="6">
        <f>IF(OR(C134="-",G134="-"),"-",(G134-C134)/C134)</f>
        <v>1.8229166666666748E-2</v>
      </c>
      <c r="L134" s="6">
        <f t="shared" ref="L134:N135" si="13">IF(OR(D134="-",H134="-"),"-",(H134-D134)/D134)</f>
        <v>-0.11111111111111116</v>
      </c>
      <c r="M134" s="6">
        <f t="shared" si="13"/>
        <v>0</v>
      </c>
      <c r="N134" s="6">
        <f t="shared" si="13"/>
        <v>7.655502392344507E-2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67</v>
      </c>
      <c r="D143" s="10">
        <v>0</v>
      </c>
      <c r="E143" s="10">
        <v>4</v>
      </c>
      <c r="F143" s="10">
        <v>71</v>
      </c>
      <c r="G143" s="10">
        <v>74</v>
      </c>
      <c r="H143" s="10">
        <v>0</v>
      </c>
      <c r="I143" s="10">
        <v>4</v>
      </c>
      <c r="J143" s="10">
        <v>78</v>
      </c>
      <c r="K143" s="6">
        <f>IF(C143=0,"-",(G143-C143)/C143)</f>
        <v>0.1044776119402985</v>
      </c>
      <c r="L143" s="6" t="str">
        <f t="shared" ref="L143:N147" si="15">IF(D143=0,"-",(H143-D143)/D143)</f>
        <v>-</v>
      </c>
      <c r="M143" s="6">
        <f t="shared" si="15"/>
        <v>0</v>
      </c>
      <c r="N143" s="6">
        <f t="shared" si="15"/>
        <v>9.8591549295774641E-2</v>
      </c>
    </row>
    <row r="144" spans="2:14" ht="15" thickBot="1" x14ac:dyDescent="0.25">
      <c r="B144" s="4" t="s">
        <v>72</v>
      </c>
      <c r="C144" s="10">
        <v>48</v>
      </c>
      <c r="D144" s="10">
        <v>0</v>
      </c>
      <c r="E144" s="10">
        <v>5</v>
      </c>
      <c r="F144" s="10">
        <v>53</v>
      </c>
      <c r="G144" s="10">
        <v>6</v>
      </c>
      <c r="H144" s="10">
        <v>0</v>
      </c>
      <c r="I144" s="10">
        <v>0</v>
      </c>
      <c r="J144" s="10">
        <v>6</v>
      </c>
      <c r="K144" s="6">
        <f t="shared" ref="K144:K147" si="16">IF(C144=0,"-",(G144-C144)/C144)</f>
        <v>-0.875</v>
      </c>
      <c r="L144" s="6" t="str">
        <f t="shared" si="15"/>
        <v>-</v>
      </c>
      <c r="M144" s="6">
        <f t="shared" si="15"/>
        <v>-1</v>
      </c>
      <c r="N144" s="6">
        <f t="shared" si="15"/>
        <v>-0.8867924528301887</v>
      </c>
    </row>
    <row r="145" spans="2:14" ht="15" thickBot="1" x14ac:dyDescent="0.25">
      <c r="B145" s="4" t="s">
        <v>73</v>
      </c>
      <c r="C145" s="10">
        <v>199</v>
      </c>
      <c r="D145" s="10">
        <v>0</v>
      </c>
      <c r="E145" s="10">
        <v>11</v>
      </c>
      <c r="F145" s="10">
        <v>210</v>
      </c>
      <c r="G145" s="10">
        <v>192</v>
      </c>
      <c r="H145" s="10">
        <v>0</v>
      </c>
      <c r="I145" s="10">
        <v>8</v>
      </c>
      <c r="J145" s="10">
        <v>200</v>
      </c>
      <c r="K145" s="6">
        <f t="shared" si="16"/>
        <v>-3.5175879396984924E-2</v>
      </c>
      <c r="L145" s="6" t="str">
        <f t="shared" si="15"/>
        <v>-</v>
      </c>
      <c r="M145" s="6">
        <f t="shared" si="15"/>
        <v>-0.27272727272727271</v>
      </c>
      <c r="N145" s="6">
        <f t="shared" si="15"/>
        <v>-4.7619047619047616E-2</v>
      </c>
    </row>
    <row r="146" spans="2:14" ht="15" thickBot="1" x14ac:dyDescent="0.25">
      <c r="B146" s="4" t="s">
        <v>74</v>
      </c>
      <c r="C146" s="10">
        <v>62</v>
      </c>
      <c r="D146" s="10">
        <v>0</v>
      </c>
      <c r="E146" s="10">
        <v>5</v>
      </c>
      <c r="F146" s="10">
        <v>67</v>
      </c>
      <c r="G146" s="10">
        <v>38</v>
      </c>
      <c r="H146" s="10">
        <v>0</v>
      </c>
      <c r="I146" s="10">
        <v>5</v>
      </c>
      <c r="J146" s="10">
        <v>43</v>
      </c>
      <c r="K146" s="6">
        <f t="shared" si="16"/>
        <v>-0.38709677419354838</v>
      </c>
      <c r="L146" s="6" t="str">
        <f t="shared" si="15"/>
        <v>-</v>
      </c>
      <c r="M146" s="6">
        <f t="shared" si="15"/>
        <v>0</v>
      </c>
      <c r="N146" s="6">
        <f t="shared" si="15"/>
        <v>-0.35820895522388058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2</v>
      </c>
      <c r="F147" s="10">
        <v>3</v>
      </c>
      <c r="G147" s="10">
        <v>3</v>
      </c>
      <c r="H147" s="10">
        <v>0</v>
      </c>
      <c r="I147" s="10">
        <v>0</v>
      </c>
      <c r="J147" s="10">
        <v>3</v>
      </c>
      <c r="K147" s="6">
        <f t="shared" si="16"/>
        <v>2</v>
      </c>
      <c r="L147" s="6" t="str">
        <f t="shared" si="15"/>
        <v>-</v>
      </c>
      <c r="M147" s="6">
        <f t="shared" si="15"/>
        <v>-1</v>
      </c>
      <c r="N147" s="6">
        <f t="shared" si="15"/>
        <v>0</v>
      </c>
    </row>
    <row r="148" spans="2:14" ht="15" thickBot="1" x14ac:dyDescent="0.25">
      <c r="B148" s="7" t="s">
        <v>68</v>
      </c>
      <c r="C148" s="10">
        <v>377</v>
      </c>
      <c r="D148" s="10">
        <v>0</v>
      </c>
      <c r="E148" s="10">
        <v>27</v>
      </c>
      <c r="F148" s="10">
        <v>404</v>
      </c>
      <c r="G148" s="10">
        <v>313</v>
      </c>
      <c r="H148" s="10">
        <v>0</v>
      </c>
      <c r="I148" s="10">
        <v>17</v>
      </c>
      <c r="J148" s="10">
        <v>330</v>
      </c>
      <c r="K148" s="6">
        <f t="shared" ref="K148" si="17">IF(C148=0,"-",(G148-C148)/C148)</f>
        <v>-0.16976127320954906</v>
      </c>
      <c r="L148" s="6" t="str">
        <f t="shared" ref="L148" si="18">IF(D148=0,"-",(H148-D148)/D148)</f>
        <v>-</v>
      </c>
      <c r="M148" s="6">
        <f t="shared" ref="M148" si="19">IF(E148=0,"-",(I148-E148)/E148)</f>
        <v>-0.37037037037037035</v>
      </c>
      <c r="N148" s="6">
        <f t="shared" ref="N148" si="20">IF(F148=0,"-",(J148-F148)/F148)</f>
        <v>-0.18316831683168316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0.25187969924812031</v>
      </c>
      <c r="D149" s="6" t="str">
        <f t="shared" si="21"/>
        <v>-</v>
      </c>
      <c r="E149" s="6">
        <f t="shared" si="21"/>
        <v>0.26666666666666666</v>
      </c>
      <c r="F149" s="6">
        <f t="shared" si="21"/>
        <v>0.25266903914590749</v>
      </c>
      <c r="G149" s="6">
        <f t="shared" si="21"/>
        <v>0.2781954887218045</v>
      </c>
      <c r="H149" s="6" t="str">
        <f t="shared" si="21"/>
        <v>-</v>
      </c>
      <c r="I149" s="6">
        <f t="shared" si="21"/>
        <v>0.33333333333333331</v>
      </c>
      <c r="J149" s="6">
        <f t="shared" si="21"/>
        <v>0.2805755395683453</v>
      </c>
      <c r="K149" s="6">
        <f>IF(OR(C149="-",G149="-"),"-",(G149-C149)/C149)</f>
        <v>0.10447761194029838</v>
      </c>
      <c r="L149" s="6" t="str">
        <f t="shared" ref="L149:N150" si="22">IF(OR(D149="-",H149="-"),"-",(H149-D149)/D149)</f>
        <v>-</v>
      </c>
      <c r="M149" s="6">
        <f t="shared" si="22"/>
        <v>0.24999999999999994</v>
      </c>
      <c r="N149" s="6">
        <f t="shared" si="22"/>
        <v>0.11044685378457779</v>
      </c>
    </row>
    <row r="150" spans="2:14" ht="29.25" thickBot="1" x14ac:dyDescent="0.25">
      <c r="B150" s="7" t="s">
        <v>77</v>
      </c>
      <c r="C150" s="6">
        <f t="shared" si="21"/>
        <v>0.43636363636363634</v>
      </c>
      <c r="D150" s="6" t="str">
        <f t="shared" si="21"/>
        <v>-</v>
      </c>
      <c r="E150" s="6">
        <f t="shared" si="21"/>
        <v>0.5</v>
      </c>
      <c r="F150" s="6">
        <f t="shared" si="21"/>
        <v>0.44166666666666665</v>
      </c>
      <c r="G150" s="6">
        <f t="shared" si="21"/>
        <v>0.13636363636363635</v>
      </c>
      <c r="H150" s="6" t="str">
        <f t="shared" si="21"/>
        <v>-</v>
      </c>
      <c r="I150" s="6" t="str">
        <f t="shared" si="21"/>
        <v>-</v>
      </c>
      <c r="J150" s="6">
        <f t="shared" si="21"/>
        <v>0.12244897959183673</v>
      </c>
      <c r="K150" s="6">
        <f>IF(OR(C150="-",G150="-"),"-",(G150-C150)/C150)</f>
        <v>-0.6875</v>
      </c>
      <c r="L150" s="6" t="str">
        <f t="shared" si="22"/>
        <v>-</v>
      </c>
      <c r="M150" s="6" t="str">
        <f t="shared" si="22"/>
        <v>-</v>
      </c>
      <c r="N150" s="6">
        <f t="shared" si="22"/>
        <v>-0.72275702733923752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265</v>
      </c>
      <c r="D157" s="19">
        <v>230</v>
      </c>
      <c r="E157" s="18">
        <f>IF(C157=0,"-",(D157-C157)/C157)</f>
        <v>-0.13207547169811321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109</v>
      </c>
      <c r="D158" s="19">
        <v>76</v>
      </c>
      <c r="E158" s="18">
        <f t="shared" ref="E158:E159" si="23">IF(C158=0,"-",(D158-C158)/C158)</f>
        <v>-0.30275229357798167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3</v>
      </c>
      <c r="D159" s="19">
        <v>7</v>
      </c>
      <c r="E159" s="18">
        <f t="shared" si="23"/>
        <v>1.3333333333333333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0.70291777188328908</v>
      </c>
      <c r="D160" s="18">
        <f>IF(D157=0,"-",D157/(D157+D158+D159))</f>
        <v>0.73482428115015974</v>
      </c>
      <c r="E160" s="18">
        <f>IF(OR(C160="-",D160="-"),"-",(D160-C160)/C160)</f>
        <v>4.5391524504189588E-2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31</v>
      </c>
      <c r="D166" s="5">
        <v>45</v>
      </c>
      <c r="E166" s="6">
        <f>IF(C166=0,"-",(D166-C166)/C166)</f>
        <v>0.45161290322580644</v>
      </c>
    </row>
    <row r="167" spans="2:14" ht="20.100000000000001" customHeight="1" thickBot="1" x14ac:dyDescent="0.25">
      <c r="B167" s="4" t="s">
        <v>41</v>
      </c>
      <c r="C167" s="5">
        <v>16</v>
      </c>
      <c r="D167" s="5">
        <v>20</v>
      </c>
      <c r="E167" s="6">
        <f t="shared" ref="E167:E168" si="24">IF(C167=0,"-",(D167-C167)/C167)</f>
        <v>0.25</v>
      </c>
    </row>
    <row r="168" spans="2:14" ht="20.100000000000001" customHeight="1" thickBot="1" x14ac:dyDescent="0.25">
      <c r="B168" s="4" t="s">
        <v>42</v>
      </c>
      <c r="C168" s="5">
        <v>7</v>
      </c>
      <c r="D168" s="5">
        <v>14</v>
      </c>
      <c r="E168" s="6">
        <f t="shared" si="24"/>
        <v>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0.74193548387096775</v>
      </c>
      <c r="D169" s="6">
        <f>IF(D166=0,"-",(D167+D168)/D166)</f>
        <v>0.75555555555555554</v>
      </c>
      <c r="E169" s="6">
        <f t="shared" ref="E169:E171" si="25">IF(OR(C169="-",D169="-"),"-",(D169-C169)/C169)</f>
        <v>1.8357487922705279E-2</v>
      </c>
    </row>
    <row r="170" spans="2:14" ht="20.100000000000001" customHeight="1" thickBot="1" x14ac:dyDescent="0.25">
      <c r="B170" s="4" t="s">
        <v>39</v>
      </c>
      <c r="C170" s="6">
        <v>0.76190476190476186</v>
      </c>
      <c r="D170" s="6">
        <v>0.7407407407407407</v>
      </c>
      <c r="E170" s="6">
        <f t="shared" si="25"/>
        <v>-2.7777777777777776E-2</v>
      </c>
    </row>
    <row r="171" spans="2:14" ht="20.100000000000001" customHeight="1" thickBot="1" x14ac:dyDescent="0.25">
      <c r="B171" s="4" t="s">
        <v>40</v>
      </c>
      <c r="C171" s="6">
        <v>0.7</v>
      </c>
      <c r="D171" s="6">
        <v>0.77777777777777779</v>
      </c>
      <c r="E171" s="6">
        <f t="shared" si="25"/>
        <v>0.1111111111111112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31</v>
      </c>
      <c r="D178" s="5">
        <v>45</v>
      </c>
      <c r="E178" s="6">
        <f>IF(C178=0,"-",(D178-C178)/C178)</f>
        <v>0.45161290322580644</v>
      </c>
      <c r="H178" s="13"/>
    </row>
    <row r="179" spans="2:8" ht="15" thickBot="1" x14ac:dyDescent="0.25">
      <c r="B179" s="4" t="s">
        <v>43</v>
      </c>
      <c r="C179" s="5">
        <v>18</v>
      </c>
      <c r="D179" s="5">
        <v>27</v>
      </c>
      <c r="E179" s="6">
        <f t="shared" ref="E179:E185" si="26">IF(C179=0,"-",(D179-C179)/C179)</f>
        <v>0.5</v>
      </c>
      <c r="H179" s="13"/>
    </row>
    <row r="180" spans="2:8" ht="15" thickBot="1" x14ac:dyDescent="0.25">
      <c r="B180" s="4" t="s">
        <v>47</v>
      </c>
      <c r="C180" s="5">
        <v>4</v>
      </c>
      <c r="D180" s="5">
        <v>4</v>
      </c>
      <c r="E180" s="6">
        <f t="shared" si="26"/>
        <v>0</v>
      </c>
      <c r="H180" s="13"/>
    </row>
    <row r="181" spans="2:8" ht="15" thickBot="1" x14ac:dyDescent="0.25">
      <c r="B181" s="4" t="s">
        <v>78</v>
      </c>
      <c r="C181" s="5">
        <v>9</v>
      </c>
      <c r="D181" s="5">
        <v>14</v>
      </c>
      <c r="E181" s="6">
        <f t="shared" si="26"/>
        <v>0.55555555555555558</v>
      </c>
      <c r="H181" s="13"/>
    </row>
    <row r="182" spans="2:8" ht="15" thickBot="1" x14ac:dyDescent="0.25">
      <c r="B182" s="15" t="s">
        <v>79</v>
      </c>
      <c r="C182" s="5">
        <v>393</v>
      </c>
      <c r="D182" s="5">
        <v>397</v>
      </c>
      <c r="E182" s="6">
        <f t="shared" si="26"/>
        <v>1.0178117048346057E-2</v>
      </c>
      <c r="H182" s="13"/>
    </row>
    <row r="183" spans="2:8" ht="15" thickBot="1" x14ac:dyDescent="0.25">
      <c r="B183" s="4" t="s">
        <v>47</v>
      </c>
      <c r="C183" s="5">
        <v>367</v>
      </c>
      <c r="D183" s="5">
        <v>378</v>
      </c>
      <c r="E183" s="6">
        <f t="shared" si="26"/>
        <v>2.9972752043596729E-2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26</v>
      </c>
      <c r="D185" s="5">
        <v>19</v>
      </c>
      <c r="E185" s="6">
        <f t="shared" si="26"/>
        <v>-0.26923076923076922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8</v>
      </c>
      <c r="E197" s="6">
        <f t="shared" ref="E197:E200" si="27">IF(C197=0,"-",(D197-C197)/C197)</f>
        <v>3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9</v>
      </c>
      <c r="E199" s="6">
        <f t="shared" si="27"/>
        <v>3.5</v>
      </c>
    </row>
    <row r="200" spans="2:5" ht="15" thickBot="1" x14ac:dyDescent="0.25">
      <c r="B200" s="4" t="s">
        <v>85</v>
      </c>
      <c r="C200" s="5">
        <v>2</v>
      </c>
      <c r="D200" s="5">
        <v>8</v>
      </c>
      <c r="E200" s="6">
        <f t="shared" si="27"/>
        <v>3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8</v>
      </c>
      <c r="E208" s="6">
        <f t="shared" si="28"/>
        <v>3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5</v>
      </c>
      <c r="E209" s="6">
        <f t="shared" si="28"/>
        <v>1.5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3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135</v>
      </c>
      <c r="E221" s="6">
        <f t="shared" ref="E221:E223" si="30">IF(C221=0,"-",(D221-C221)/C221)</f>
        <v>44</v>
      </c>
    </row>
    <row r="222" spans="2:5" ht="15" thickBot="1" x14ac:dyDescent="0.25">
      <c r="B222" s="16" t="s">
        <v>92</v>
      </c>
      <c r="C222" s="5">
        <v>2</v>
      </c>
      <c r="D222" s="5">
        <v>10</v>
      </c>
      <c r="E222" s="6">
        <f t="shared" si="30"/>
        <v>4</v>
      </c>
    </row>
    <row r="223" spans="2:5" ht="15" thickBot="1" x14ac:dyDescent="0.25">
      <c r="B223" s="16" t="s">
        <v>93</v>
      </c>
      <c r="C223" s="5">
        <v>8</v>
      </c>
      <c r="D223" s="5">
        <v>146</v>
      </c>
      <c r="E223" s="6">
        <f t="shared" si="30"/>
        <v>17.25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5656</v>
      </c>
      <c r="D14" s="5">
        <v>6909</v>
      </c>
      <c r="E14" s="6">
        <f>IF(C14&gt;0,(D14-C14)/C14)</f>
        <v>0.22153465346534654</v>
      </c>
    </row>
    <row r="15" spans="1:5" ht="20.100000000000001" customHeight="1" thickBot="1" x14ac:dyDescent="0.25">
      <c r="B15" s="4" t="s">
        <v>17</v>
      </c>
      <c r="C15" s="5">
        <v>5589</v>
      </c>
      <c r="D15" s="5">
        <v>6252</v>
      </c>
      <c r="E15" s="6">
        <f t="shared" ref="E15:E25" si="0">IF(C15&gt;0,(D15-C15)/C15)</f>
        <v>0.11862587224906065</v>
      </c>
    </row>
    <row r="16" spans="1:5" ht="20.100000000000001" customHeight="1" thickBot="1" x14ac:dyDescent="0.25">
      <c r="B16" s="4" t="s">
        <v>18</v>
      </c>
      <c r="C16" s="5">
        <v>3450</v>
      </c>
      <c r="D16" s="5">
        <v>3780</v>
      </c>
      <c r="E16" s="6">
        <f t="shared" si="0"/>
        <v>9.5652173913043481E-2</v>
      </c>
    </row>
    <row r="17" spans="2:5" ht="20.100000000000001" customHeight="1" thickBot="1" x14ac:dyDescent="0.25">
      <c r="B17" s="4" t="s">
        <v>19</v>
      </c>
      <c r="C17" s="5">
        <v>2139</v>
      </c>
      <c r="D17" s="5">
        <v>2472</v>
      </c>
      <c r="E17" s="6">
        <f t="shared" si="0"/>
        <v>0.15568022440392706</v>
      </c>
    </row>
    <row r="18" spans="2:5" ht="20.100000000000001" customHeight="1" thickBot="1" x14ac:dyDescent="0.25">
      <c r="B18" s="4" t="s">
        <v>100</v>
      </c>
      <c r="C18" s="5">
        <v>16</v>
      </c>
      <c r="D18" s="5">
        <v>13</v>
      </c>
      <c r="E18" s="6">
        <f>IF(C18=0,"-",(D18-C18)/C18)</f>
        <v>-0.1875</v>
      </c>
    </row>
    <row r="19" spans="2:5" ht="20.100000000000001" customHeight="1" thickBot="1" x14ac:dyDescent="0.25">
      <c r="B19" s="4" t="s">
        <v>101</v>
      </c>
      <c r="C19" s="5">
        <v>12</v>
      </c>
      <c r="D19" s="5">
        <v>1</v>
      </c>
      <c r="E19" s="6">
        <f>IF(C19=0,"-",(D19-C19)/C19)</f>
        <v>-0.91666666666666663</v>
      </c>
    </row>
    <row r="20" spans="2:5" ht="20.100000000000001" customHeight="1" thickBot="1" x14ac:dyDescent="0.25">
      <c r="B20" s="4" t="s">
        <v>20</v>
      </c>
      <c r="C20" s="6">
        <f>C17/C15</f>
        <v>0.38271604938271603</v>
      </c>
      <c r="D20" s="6">
        <f>D17/D15</f>
        <v>0.39539347408829173</v>
      </c>
      <c r="E20" s="6">
        <f t="shared" si="0"/>
        <v>3.3124883908117159E-2</v>
      </c>
    </row>
    <row r="21" spans="2:5" ht="30" customHeight="1" thickBot="1" x14ac:dyDescent="0.25">
      <c r="B21" s="4" t="s">
        <v>23</v>
      </c>
      <c r="C21" s="5">
        <v>669</v>
      </c>
      <c r="D21" s="5">
        <v>675</v>
      </c>
      <c r="E21" s="6">
        <f t="shared" si="0"/>
        <v>8.9686098654708519E-3</v>
      </c>
    </row>
    <row r="22" spans="2:5" ht="20.100000000000001" customHeight="1" thickBot="1" x14ac:dyDescent="0.25">
      <c r="B22" s="4" t="s">
        <v>24</v>
      </c>
      <c r="C22" s="5">
        <v>364</v>
      </c>
      <c r="D22" s="5">
        <v>382</v>
      </c>
      <c r="E22" s="6">
        <f t="shared" si="0"/>
        <v>4.9450549450549448E-2</v>
      </c>
    </row>
    <row r="23" spans="2:5" ht="20.100000000000001" customHeight="1" thickBot="1" x14ac:dyDescent="0.25">
      <c r="B23" s="4" t="s">
        <v>25</v>
      </c>
      <c r="C23" s="5">
        <v>305</v>
      </c>
      <c r="D23" s="5">
        <v>293</v>
      </c>
      <c r="E23" s="6">
        <f t="shared" si="0"/>
        <v>-3.9344262295081971E-2</v>
      </c>
    </row>
    <row r="24" spans="2:5" ht="20.100000000000001" customHeight="1" thickBot="1" x14ac:dyDescent="0.25">
      <c r="B24" s="4" t="s">
        <v>21</v>
      </c>
      <c r="C24" s="6">
        <f>C23/C21</f>
        <v>0.45590433482810166</v>
      </c>
      <c r="D24" s="6">
        <f t="shared" ref="D24" si="1">D23/D21</f>
        <v>0.43407407407407406</v>
      </c>
      <c r="E24" s="6">
        <f t="shared" si="0"/>
        <v>-4.7883424408014651E-2</v>
      </c>
    </row>
    <row r="25" spans="2:5" ht="20.100000000000001" customHeight="1" thickBot="1" x14ac:dyDescent="0.25">
      <c r="B25" s="7" t="s">
        <v>26</v>
      </c>
      <c r="C25" s="6">
        <v>0.21774668607387415</v>
      </c>
      <c r="D25" s="6">
        <v>0.2419159183537645</v>
      </c>
      <c r="E25" s="6">
        <f t="shared" si="0"/>
        <v>0.11099701545717457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1240</v>
      </c>
      <c r="D34" s="5">
        <v>1479</v>
      </c>
      <c r="E34" s="6">
        <f>IF(C34&gt;0,(D34-C34)/C34,"-")</f>
        <v>0.19274193548387097</v>
      </c>
    </row>
    <row r="35" spans="2:5" ht="20.100000000000001" customHeight="1" thickBot="1" x14ac:dyDescent="0.25">
      <c r="B35" s="4" t="s">
        <v>29</v>
      </c>
      <c r="C35" s="5">
        <v>13</v>
      </c>
      <c r="D35" s="5">
        <v>29</v>
      </c>
      <c r="E35" s="6">
        <f t="shared" ref="E35:E37" si="2">IF(C35&gt;0,(D35-C35)/C35,"-")</f>
        <v>1.2307692307692308</v>
      </c>
    </row>
    <row r="36" spans="2:5" ht="20.100000000000001" customHeight="1" thickBot="1" x14ac:dyDescent="0.25">
      <c r="B36" s="4" t="s">
        <v>28</v>
      </c>
      <c r="C36" s="5">
        <v>1031</v>
      </c>
      <c r="D36" s="5">
        <v>1247</v>
      </c>
      <c r="E36" s="6">
        <f t="shared" si="2"/>
        <v>0.20950533462657614</v>
      </c>
    </row>
    <row r="37" spans="2:5" ht="20.100000000000001" customHeight="1" thickBot="1" x14ac:dyDescent="0.25">
      <c r="B37" s="4" t="s">
        <v>30</v>
      </c>
      <c r="C37" s="5">
        <v>196</v>
      </c>
      <c r="D37" s="5">
        <v>203</v>
      </c>
      <c r="E37" s="6">
        <f t="shared" si="2"/>
        <v>3.5714285714285712E-2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840</v>
      </c>
      <c r="D44" s="5">
        <v>968</v>
      </c>
      <c r="E44" s="6">
        <f>IF(C44&gt;0,(D44-C44)/C44,"-")</f>
        <v>0.15238095238095239</v>
      </c>
    </row>
    <row r="45" spans="2:5" ht="20.100000000000001" customHeight="1" thickBot="1" x14ac:dyDescent="0.25">
      <c r="B45" s="4" t="s">
        <v>34</v>
      </c>
      <c r="C45" s="5">
        <v>80</v>
      </c>
      <c r="D45" s="5">
        <v>88</v>
      </c>
      <c r="E45" s="6">
        <f t="shared" ref="E45:E51" si="3">IF(C45&gt;0,(D45-C45)/C45,"-")</f>
        <v>0.1</v>
      </c>
    </row>
    <row r="46" spans="2:5" ht="20.100000000000001" customHeight="1" thickBot="1" x14ac:dyDescent="0.25">
      <c r="B46" s="4" t="s">
        <v>31</v>
      </c>
      <c r="C46" s="5">
        <v>129</v>
      </c>
      <c r="D46" s="5">
        <v>167</v>
      </c>
      <c r="E46" s="6">
        <f t="shared" si="3"/>
        <v>0.29457364341085274</v>
      </c>
    </row>
    <row r="47" spans="2:5" ht="20.100000000000001" customHeight="1" thickBot="1" x14ac:dyDescent="0.25">
      <c r="B47" s="4" t="s">
        <v>32</v>
      </c>
      <c r="C47" s="5">
        <v>1666</v>
      </c>
      <c r="D47" s="5">
        <v>1687</v>
      </c>
      <c r="E47" s="6">
        <f t="shared" si="3"/>
        <v>1.2605042016806723E-2</v>
      </c>
    </row>
    <row r="48" spans="2:5" ht="20.100000000000001" customHeight="1" thickBot="1" x14ac:dyDescent="0.25">
      <c r="B48" s="4" t="s">
        <v>35</v>
      </c>
      <c r="C48" s="5">
        <v>1258</v>
      </c>
      <c r="D48" s="5">
        <v>1355</v>
      </c>
      <c r="E48" s="6">
        <f t="shared" si="3"/>
        <v>7.7106518282988867E-2</v>
      </c>
    </row>
    <row r="49" spans="2:5" ht="20.100000000000001" customHeight="1" thickBot="1" x14ac:dyDescent="0.25">
      <c r="B49" s="4" t="s">
        <v>67</v>
      </c>
      <c r="C49" s="5">
        <v>1476</v>
      </c>
      <c r="D49" s="5">
        <v>1552</v>
      </c>
      <c r="E49" s="6">
        <f t="shared" si="3"/>
        <v>5.1490514905149054E-2</v>
      </c>
    </row>
    <row r="50" spans="2:5" ht="20.100000000000001" customHeight="1" collapsed="1" thickBot="1" x14ac:dyDescent="0.25">
      <c r="B50" s="4" t="s">
        <v>36</v>
      </c>
      <c r="C50" s="6">
        <f>C44/(C44+C45)</f>
        <v>0.91304347826086951</v>
      </c>
      <c r="D50" s="6">
        <f>D44/(D44+D45)</f>
        <v>0.91666666666666663</v>
      </c>
      <c r="E50" s="6">
        <f t="shared" si="3"/>
        <v>3.9682539682539862E-3</v>
      </c>
    </row>
    <row r="51" spans="2:5" ht="20.100000000000001" customHeight="1" thickBot="1" x14ac:dyDescent="0.25">
      <c r="B51" s="4" t="s">
        <v>37</v>
      </c>
      <c r="C51" s="6">
        <f>C47/(C46+C47)</f>
        <v>0.92813370473537604</v>
      </c>
      <c r="D51" s="6">
        <f t="shared" ref="D51" si="4">D47/(D46+D47)</f>
        <v>0.90992448759439049</v>
      </c>
      <c r="E51" s="6">
        <f t="shared" si="3"/>
        <v>-1.9619174530653705E-2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922</v>
      </c>
      <c r="D58" s="5">
        <v>1059</v>
      </c>
      <c r="E58" s="6">
        <f>IF(C58&gt;0,(D58-C58)/C58,"-")</f>
        <v>0.14859002169197397</v>
      </c>
    </row>
    <row r="59" spans="2:5" ht="20.100000000000001" customHeight="1" thickBot="1" x14ac:dyDescent="0.25">
      <c r="B59" s="4" t="s">
        <v>41</v>
      </c>
      <c r="C59" s="5">
        <v>533</v>
      </c>
      <c r="D59" s="5">
        <v>571</v>
      </c>
      <c r="E59" s="6">
        <f t="shared" ref="E59:E63" si="5">IF(C59&gt;0,(D59-C59)/C59,"-")</f>
        <v>7.1294559099437146E-2</v>
      </c>
    </row>
    <row r="60" spans="2:5" ht="20.100000000000001" customHeight="1" thickBot="1" x14ac:dyDescent="0.25">
      <c r="B60" s="4" t="s">
        <v>42</v>
      </c>
      <c r="C60" s="5">
        <v>307</v>
      </c>
      <c r="D60" s="5">
        <v>399</v>
      </c>
      <c r="E60" s="6">
        <f t="shared" si="5"/>
        <v>0.29967426710097722</v>
      </c>
    </row>
    <row r="61" spans="2:5" ht="20.100000000000001" customHeight="1" collapsed="1" thickBot="1" x14ac:dyDescent="0.25">
      <c r="B61" s="4" t="s">
        <v>98</v>
      </c>
      <c r="C61" s="6">
        <f>(C59+C60)/C58</f>
        <v>0.91106290672451196</v>
      </c>
      <c r="D61" s="6">
        <f>(D59+D60)/D58</f>
        <v>0.91595845136921628</v>
      </c>
      <c r="E61" s="6">
        <f t="shared" si="5"/>
        <v>5.3734430504968839E-3</v>
      </c>
    </row>
    <row r="62" spans="2:5" ht="20.100000000000001" customHeight="1" thickBot="1" x14ac:dyDescent="0.25">
      <c r="B62" s="4" t="s">
        <v>39</v>
      </c>
      <c r="C62" s="6">
        <v>0.90646258503401356</v>
      </c>
      <c r="D62" s="6">
        <v>0.90063091482649837</v>
      </c>
      <c r="E62" s="6">
        <f t="shared" si="5"/>
        <v>-6.4334373020993015E-3</v>
      </c>
    </row>
    <row r="63" spans="2:5" ht="20.100000000000001" customHeight="1" thickBot="1" x14ac:dyDescent="0.25">
      <c r="B63" s="4" t="s">
        <v>40</v>
      </c>
      <c r="C63" s="6">
        <v>0.91916167664670656</v>
      </c>
      <c r="D63" s="6">
        <v>0.93882352941176472</v>
      </c>
      <c r="E63" s="6">
        <f t="shared" si="5"/>
        <v>2.1391071086415071E-2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7124</v>
      </c>
      <c r="D70" s="5">
        <v>8292</v>
      </c>
      <c r="E70" s="6">
        <f>IF(C70&gt;0,(D70-C70)/C70,"-")</f>
        <v>0.16395283548568221</v>
      </c>
    </row>
    <row r="71" spans="2:10" ht="20.100000000000001" customHeight="1" thickBot="1" x14ac:dyDescent="0.25">
      <c r="B71" s="4" t="s">
        <v>45</v>
      </c>
      <c r="C71" s="5">
        <v>1679</v>
      </c>
      <c r="D71" s="5">
        <v>1983</v>
      </c>
      <c r="E71" s="6">
        <f t="shared" ref="E71:E77" si="6">IF(C71&gt;0,(D71-C71)/C71,"-")</f>
        <v>0.18106015485407981</v>
      </c>
    </row>
    <row r="72" spans="2:10" ht="20.100000000000001" customHeight="1" thickBot="1" x14ac:dyDescent="0.25">
      <c r="B72" s="4" t="s">
        <v>43</v>
      </c>
      <c r="C72" s="5">
        <v>14</v>
      </c>
      <c r="D72" s="5">
        <v>17</v>
      </c>
      <c r="E72" s="6">
        <f t="shared" si="6"/>
        <v>0.21428571428571427</v>
      </c>
    </row>
    <row r="73" spans="2:10" ht="20.100000000000001" customHeight="1" thickBot="1" x14ac:dyDescent="0.25">
      <c r="B73" s="4" t="s">
        <v>46</v>
      </c>
      <c r="C73" s="5">
        <v>3988</v>
      </c>
      <c r="D73" s="5">
        <v>4690</v>
      </c>
      <c r="E73" s="6">
        <f t="shared" si="6"/>
        <v>0.17602808425275829</v>
      </c>
    </row>
    <row r="74" spans="2:10" ht="20.100000000000001" customHeight="1" thickBot="1" x14ac:dyDescent="0.25">
      <c r="B74" s="4" t="s">
        <v>47</v>
      </c>
      <c r="C74" s="5">
        <v>1177</v>
      </c>
      <c r="D74" s="5">
        <v>1330</v>
      </c>
      <c r="E74" s="6">
        <f t="shared" si="6"/>
        <v>0.12999150382327954</v>
      </c>
    </row>
    <row r="75" spans="2:10" ht="20.100000000000001" customHeight="1" thickBot="1" x14ac:dyDescent="0.25">
      <c r="B75" s="4" t="s">
        <v>48</v>
      </c>
      <c r="C75" s="5">
        <v>256</v>
      </c>
      <c r="D75" s="5">
        <v>265</v>
      </c>
      <c r="E75" s="6">
        <f t="shared" si="6"/>
        <v>3.515625E-2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10</v>
      </c>
      <c r="D77" s="5">
        <v>7</v>
      </c>
      <c r="E77" s="6">
        <f t="shared" si="6"/>
        <v>-0.3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448</v>
      </c>
      <c r="D90" s="5">
        <v>459</v>
      </c>
      <c r="E90" s="6">
        <f>IF(C90&gt;0,(D90-C90)/C90,"-")</f>
        <v>2.4553571428571428E-2</v>
      </c>
    </row>
    <row r="91" spans="2:5" ht="29.25" thickBot="1" x14ac:dyDescent="0.25">
      <c r="B91" s="4" t="s">
        <v>52</v>
      </c>
      <c r="C91" s="5">
        <v>261</v>
      </c>
      <c r="D91" s="5">
        <v>285</v>
      </c>
      <c r="E91" s="6">
        <f t="shared" ref="E91:E93" si="7">IF(C91&gt;0,(D91-C91)/C91,"-")</f>
        <v>9.1954022988505746E-2</v>
      </c>
    </row>
    <row r="92" spans="2:5" ht="29.25" customHeight="1" thickBot="1" x14ac:dyDescent="0.25">
      <c r="B92" s="4" t="s">
        <v>53</v>
      </c>
      <c r="C92" s="5">
        <v>326</v>
      </c>
      <c r="D92" s="5">
        <v>385</v>
      </c>
      <c r="E92" s="6">
        <f t="shared" si="7"/>
        <v>0.18098159509202455</v>
      </c>
    </row>
    <row r="93" spans="2:5" ht="29.25" customHeight="1" thickBot="1" x14ac:dyDescent="0.25">
      <c r="B93" s="4" t="s">
        <v>54</v>
      </c>
      <c r="C93" s="6">
        <f>(C90+C91)/(C90+C91+C92)</f>
        <v>0.68502415458937194</v>
      </c>
      <c r="D93" s="6">
        <f>(D90+D91)/(D90+D91+D92)</f>
        <v>0.65899025686448187</v>
      </c>
      <c r="E93" s="6">
        <f t="shared" si="7"/>
        <v>-3.8004349993316248E-2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1044</v>
      </c>
      <c r="D100" s="5">
        <v>1134</v>
      </c>
      <c r="E100" s="6">
        <f>IF(C100&gt;0,(D100-C100)/C100,"-")</f>
        <v>8.6206896551724144E-2</v>
      </c>
    </row>
    <row r="101" spans="2:5" ht="20.100000000000001" customHeight="1" thickBot="1" x14ac:dyDescent="0.25">
      <c r="B101" s="4" t="s">
        <v>41</v>
      </c>
      <c r="C101" s="5">
        <v>478</v>
      </c>
      <c r="D101" s="5">
        <v>505</v>
      </c>
      <c r="E101" s="6">
        <f t="shared" ref="E101:E105" si="8">IF(C101&gt;0,(D101-C101)/C101,"-")</f>
        <v>5.6485355648535567E-2</v>
      </c>
    </row>
    <row r="102" spans="2:5" ht="20.100000000000001" customHeight="1" thickBot="1" x14ac:dyDescent="0.25">
      <c r="B102" s="4" t="s">
        <v>42</v>
      </c>
      <c r="C102" s="5">
        <v>232</v>
      </c>
      <c r="D102" s="5">
        <v>243</v>
      </c>
      <c r="E102" s="6">
        <f t="shared" si="8"/>
        <v>4.7413793103448273E-2</v>
      </c>
    </row>
    <row r="103" spans="2:5" ht="20.100000000000001" customHeight="1" thickBot="1" x14ac:dyDescent="0.25">
      <c r="B103" s="4" t="s">
        <v>98</v>
      </c>
      <c r="C103" s="6">
        <f>(C101+C102)/C100</f>
        <v>0.68007662835249039</v>
      </c>
      <c r="D103" s="6">
        <f>(D101+D102)/D100</f>
        <v>0.65961199294532624</v>
      </c>
      <c r="E103" s="6">
        <f t="shared" si="8"/>
        <v>-3.0091661077576576E-2</v>
      </c>
    </row>
    <row r="104" spans="2:5" ht="20.100000000000001" customHeight="1" thickBot="1" x14ac:dyDescent="0.25">
      <c r="B104" s="4" t="s">
        <v>39</v>
      </c>
      <c r="C104" s="6">
        <v>0.6704067321178121</v>
      </c>
      <c r="D104" s="6">
        <v>0.65840938722294651</v>
      </c>
      <c r="E104" s="6">
        <f t="shared" si="8"/>
        <v>-1.7895621150709553E-2</v>
      </c>
    </row>
    <row r="105" spans="2:5" ht="20.100000000000001" customHeight="1" thickBot="1" x14ac:dyDescent="0.25">
      <c r="B105" s="4" t="s">
        <v>40</v>
      </c>
      <c r="C105" s="6">
        <v>0.70090634441087618</v>
      </c>
      <c r="D105" s="6">
        <v>0.66212534059945505</v>
      </c>
      <c r="E105" s="6">
        <f t="shared" si="8"/>
        <v>-5.5329794230949976E-2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1091</v>
      </c>
      <c r="D112" s="5">
        <v>1238</v>
      </c>
      <c r="E112" s="6">
        <f>IF(C112&gt;0,(D112-C112)/C112,"-")</f>
        <v>0.13473877176901924</v>
      </c>
    </row>
    <row r="113" spans="2:14" ht="15" thickBot="1" x14ac:dyDescent="0.25">
      <c r="B113" s="4" t="s">
        <v>56</v>
      </c>
      <c r="C113" s="5">
        <v>716</v>
      </c>
      <c r="D113" s="5">
        <v>770</v>
      </c>
      <c r="E113" s="6">
        <f t="shared" ref="E113:E114" si="9">IF(C113&gt;0,(D113-C113)/C113,"-")</f>
        <v>7.5418994413407825E-2</v>
      </c>
    </row>
    <row r="114" spans="2:14" ht="15" thickBot="1" x14ac:dyDescent="0.25">
      <c r="B114" s="4" t="s">
        <v>57</v>
      </c>
      <c r="C114" s="5">
        <v>375</v>
      </c>
      <c r="D114" s="5">
        <v>468</v>
      </c>
      <c r="E114" s="6">
        <f t="shared" si="9"/>
        <v>0.248</v>
      </c>
    </row>
    <row r="115" spans="2:14" s="22" customFormat="1" x14ac:dyDescent="0.2"/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10</v>
      </c>
      <c r="D128" s="10">
        <v>25</v>
      </c>
      <c r="E128" s="10">
        <v>4</v>
      </c>
      <c r="F128" s="10">
        <v>39</v>
      </c>
      <c r="G128" s="10">
        <v>12</v>
      </c>
      <c r="H128" s="10">
        <v>1</v>
      </c>
      <c r="I128" s="10">
        <v>3</v>
      </c>
      <c r="J128" s="10">
        <v>16</v>
      </c>
      <c r="K128" s="6">
        <f>IF(C128=0,"-",(G128-C128)/C128)</f>
        <v>0.2</v>
      </c>
      <c r="L128" s="6">
        <f t="shared" ref="L128:N133" si="10">IF(D128=0,"-",(H128-D128)/D128)</f>
        <v>-0.96</v>
      </c>
      <c r="M128" s="6">
        <f t="shared" si="10"/>
        <v>-0.25</v>
      </c>
      <c r="N128" s="6">
        <f t="shared" si="10"/>
        <v>-0.58974358974358976</v>
      </c>
    </row>
    <row r="129" spans="2:14" ht="15" thickBot="1" x14ac:dyDescent="0.25">
      <c r="B129" s="4" t="s">
        <v>64</v>
      </c>
      <c r="C129" s="10">
        <v>10</v>
      </c>
      <c r="D129" s="10">
        <v>6</v>
      </c>
      <c r="E129" s="10">
        <v>0</v>
      </c>
      <c r="F129" s="10">
        <v>16</v>
      </c>
      <c r="G129" s="10">
        <v>2</v>
      </c>
      <c r="H129" s="10">
        <v>0</v>
      </c>
      <c r="I129" s="10">
        <v>0</v>
      </c>
      <c r="J129" s="10">
        <v>2</v>
      </c>
      <c r="K129" s="6">
        <f t="shared" ref="K129:K133" si="11">IF(C129=0,"-",(G129-C129)/C129)</f>
        <v>-0.8</v>
      </c>
      <c r="L129" s="6">
        <f t="shared" si="10"/>
        <v>-1</v>
      </c>
      <c r="M129" s="6" t="str">
        <f t="shared" si="10"/>
        <v>-</v>
      </c>
      <c r="N129" s="6">
        <f t="shared" si="10"/>
        <v>-0.875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1</v>
      </c>
      <c r="I132" s="10">
        <v>0</v>
      </c>
      <c r="J132" s="10">
        <v>1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20</v>
      </c>
      <c r="D133" s="10">
        <v>31</v>
      </c>
      <c r="E133" s="10">
        <v>4</v>
      </c>
      <c r="F133" s="10">
        <v>55</v>
      </c>
      <c r="G133" s="10">
        <v>14</v>
      </c>
      <c r="H133" s="10">
        <v>2</v>
      </c>
      <c r="I133" s="10">
        <v>3</v>
      </c>
      <c r="J133" s="10">
        <v>19</v>
      </c>
      <c r="K133" s="6">
        <f t="shared" si="11"/>
        <v>-0.3</v>
      </c>
      <c r="L133" s="6">
        <f t="shared" si="10"/>
        <v>-0.93548387096774188</v>
      </c>
      <c r="M133" s="6">
        <f t="shared" si="10"/>
        <v>-0.25</v>
      </c>
      <c r="N133" s="6">
        <f t="shared" si="10"/>
        <v>-0.65454545454545454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>
        <f>IF(D128=0,"-",D128/(D128+D129))</f>
        <v>0.80645161290322576</v>
      </c>
      <c r="E134" s="6">
        <f t="shared" ref="E134:J134" si="12">IF(E128=0,"-",E128/(E128+E129))</f>
        <v>1</v>
      </c>
      <c r="F134" s="6">
        <f t="shared" si="12"/>
        <v>0.70909090909090911</v>
      </c>
      <c r="G134" s="6">
        <f t="shared" si="12"/>
        <v>0.8571428571428571</v>
      </c>
      <c r="H134" s="6">
        <f t="shared" si="12"/>
        <v>1</v>
      </c>
      <c r="I134" s="6">
        <f t="shared" si="12"/>
        <v>1</v>
      </c>
      <c r="J134" s="6">
        <f t="shared" si="12"/>
        <v>0.88888888888888884</v>
      </c>
      <c r="K134" s="6">
        <f>IF(OR(C134="-",G134="-"),"-",(G134-C134)/C134)</f>
        <v>0.71428571428571419</v>
      </c>
      <c r="L134" s="6">
        <f t="shared" ref="L134:N135" si="13">IF(OR(D134="-",H134="-"),"-",(H134-D134)/D134)</f>
        <v>0.24000000000000007</v>
      </c>
      <c r="M134" s="6">
        <f t="shared" si="13"/>
        <v>0</v>
      </c>
      <c r="N134" s="6">
        <f t="shared" si="13"/>
        <v>0.25356125356125347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32</v>
      </c>
      <c r="D143" s="10">
        <v>0</v>
      </c>
      <c r="E143" s="10">
        <v>1</v>
      </c>
      <c r="F143" s="10">
        <v>33</v>
      </c>
      <c r="G143" s="10">
        <v>17</v>
      </c>
      <c r="H143" s="10">
        <v>0</v>
      </c>
      <c r="I143" s="10">
        <v>4</v>
      </c>
      <c r="J143" s="10">
        <v>21</v>
      </c>
      <c r="K143" s="6">
        <f>IF(C143=0,"-",(G143-C143)/C143)</f>
        <v>-0.46875</v>
      </c>
      <c r="L143" s="6" t="str">
        <f t="shared" ref="L143:N147" si="15">IF(D143=0,"-",(H143-D143)/D143)</f>
        <v>-</v>
      </c>
      <c r="M143" s="6">
        <f t="shared" si="15"/>
        <v>3</v>
      </c>
      <c r="N143" s="6">
        <f t="shared" si="15"/>
        <v>-0.36363636363636365</v>
      </c>
    </row>
    <row r="144" spans="2:14" ht="15" thickBot="1" x14ac:dyDescent="0.25">
      <c r="B144" s="4" t="s">
        <v>72</v>
      </c>
      <c r="C144" s="10">
        <v>3</v>
      </c>
      <c r="D144" s="10">
        <v>0</v>
      </c>
      <c r="E144" s="10">
        <v>5</v>
      </c>
      <c r="F144" s="10">
        <v>8</v>
      </c>
      <c r="G144" s="10">
        <v>1</v>
      </c>
      <c r="H144" s="10">
        <v>0</v>
      </c>
      <c r="I144" s="10">
        <v>6</v>
      </c>
      <c r="J144" s="10">
        <v>7</v>
      </c>
      <c r="K144" s="6">
        <f t="shared" ref="K144:K147" si="16">IF(C144=0,"-",(G144-C144)/C144)</f>
        <v>-0.66666666666666663</v>
      </c>
      <c r="L144" s="6" t="str">
        <f t="shared" si="15"/>
        <v>-</v>
      </c>
      <c r="M144" s="6">
        <f t="shared" si="15"/>
        <v>0.2</v>
      </c>
      <c r="N144" s="6">
        <f t="shared" si="15"/>
        <v>-0.125</v>
      </c>
    </row>
    <row r="145" spans="2:14" ht="15" thickBot="1" x14ac:dyDescent="0.25">
      <c r="B145" s="4" t="s">
        <v>73</v>
      </c>
      <c r="C145" s="10">
        <v>213</v>
      </c>
      <c r="D145" s="10">
        <v>0</v>
      </c>
      <c r="E145" s="10">
        <v>19</v>
      </c>
      <c r="F145" s="10">
        <v>232</v>
      </c>
      <c r="G145" s="10">
        <v>185</v>
      </c>
      <c r="H145" s="10">
        <v>0</v>
      </c>
      <c r="I145" s="10">
        <v>14</v>
      </c>
      <c r="J145" s="10">
        <v>199</v>
      </c>
      <c r="K145" s="6">
        <f t="shared" si="16"/>
        <v>-0.13145539906103287</v>
      </c>
      <c r="L145" s="6" t="str">
        <f t="shared" si="15"/>
        <v>-</v>
      </c>
      <c r="M145" s="6">
        <f t="shared" si="15"/>
        <v>-0.26315789473684209</v>
      </c>
      <c r="N145" s="6">
        <f t="shared" si="15"/>
        <v>-0.14224137931034483</v>
      </c>
    </row>
    <row r="146" spans="2:14" ht="15" thickBot="1" x14ac:dyDescent="0.25">
      <c r="B146" s="4" t="s">
        <v>74</v>
      </c>
      <c r="C146" s="10">
        <v>37</v>
      </c>
      <c r="D146" s="10">
        <v>0</v>
      </c>
      <c r="E146" s="10">
        <v>16</v>
      </c>
      <c r="F146" s="10">
        <v>53</v>
      </c>
      <c r="G146" s="10">
        <v>38</v>
      </c>
      <c r="H146" s="10">
        <v>0</v>
      </c>
      <c r="I146" s="10">
        <v>16</v>
      </c>
      <c r="J146" s="10">
        <v>54</v>
      </c>
      <c r="K146" s="6">
        <f t="shared" si="16"/>
        <v>2.7027027027027029E-2</v>
      </c>
      <c r="L146" s="6" t="str">
        <f t="shared" si="15"/>
        <v>-</v>
      </c>
      <c r="M146" s="6">
        <f t="shared" si="15"/>
        <v>0</v>
      </c>
      <c r="N146" s="6">
        <f t="shared" si="15"/>
        <v>1.8867924528301886E-2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6</v>
      </c>
      <c r="H147" s="10">
        <v>0</v>
      </c>
      <c r="I147" s="10">
        <v>1</v>
      </c>
      <c r="J147" s="10">
        <v>7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285</v>
      </c>
      <c r="D148" s="10">
        <v>0</v>
      </c>
      <c r="E148" s="10">
        <v>41</v>
      </c>
      <c r="F148" s="10">
        <v>326</v>
      </c>
      <c r="G148" s="10">
        <v>247</v>
      </c>
      <c r="H148" s="10">
        <v>0</v>
      </c>
      <c r="I148" s="10">
        <v>41</v>
      </c>
      <c r="J148" s="10">
        <v>288</v>
      </c>
      <c r="K148" s="6">
        <f t="shared" ref="K148" si="17">IF(C148=0,"-",(G148-C148)/C148)</f>
        <v>-0.13333333333333333</v>
      </c>
      <c r="L148" s="6" t="str">
        <f t="shared" ref="L148" si="18">IF(D148=0,"-",(H148-D148)/D148)</f>
        <v>-</v>
      </c>
      <c r="M148" s="6">
        <f t="shared" ref="M148" si="19">IF(E148=0,"-",(I148-E148)/E148)</f>
        <v>0</v>
      </c>
      <c r="N148" s="6">
        <f t="shared" ref="N148" si="20">IF(F148=0,"-",(J148-F148)/F148)</f>
        <v>-0.1165644171779141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0.1306122448979592</v>
      </c>
      <c r="D149" s="6" t="str">
        <f t="shared" si="21"/>
        <v>-</v>
      </c>
      <c r="E149" s="6">
        <f t="shared" si="21"/>
        <v>0.05</v>
      </c>
      <c r="F149" s="6">
        <f t="shared" si="21"/>
        <v>0.12452830188679245</v>
      </c>
      <c r="G149" s="6">
        <f t="shared" si="21"/>
        <v>8.4158415841584164E-2</v>
      </c>
      <c r="H149" s="6" t="str">
        <f t="shared" si="21"/>
        <v>-</v>
      </c>
      <c r="I149" s="6">
        <f t="shared" si="21"/>
        <v>0.22222222222222221</v>
      </c>
      <c r="J149" s="6">
        <f t="shared" si="21"/>
        <v>9.5454545454545459E-2</v>
      </c>
      <c r="K149" s="6">
        <f>IF(OR(C149="-",G149="-"),"-",(G149-C149)/C149)</f>
        <v>-0.35566212871287128</v>
      </c>
      <c r="L149" s="6" t="str">
        <f t="shared" ref="L149:N150" si="22">IF(OR(D149="-",H149="-"),"-",(H149-D149)/D149)</f>
        <v>-</v>
      </c>
      <c r="M149" s="6">
        <f t="shared" si="22"/>
        <v>3.4444444444444442</v>
      </c>
      <c r="N149" s="6">
        <f t="shared" si="22"/>
        <v>-0.23347107438016526</v>
      </c>
    </row>
    <row r="150" spans="2:14" ht="29.25" thickBot="1" x14ac:dyDescent="0.25">
      <c r="B150" s="7" t="s">
        <v>77</v>
      </c>
      <c r="C150" s="6">
        <f t="shared" si="21"/>
        <v>7.4999999999999997E-2</v>
      </c>
      <c r="D150" s="6" t="str">
        <f t="shared" si="21"/>
        <v>-</v>
      </c>
      <c r="E150" s="6">
        <f t="shared" si="21"/>
        <v>0.23809523809523808</v>
      </c>
      <c r="F150" s="6">
        <f t="shared" si="21"/>
        <v>0.13114754098360656</v>
      </c>
      <c r="G150" s="6">
        <f t="shared" si="21"/>
        <v>2.564102564102564E-2</v>
      </c>
      <c r="H150" s="6" t="str">
        <f t="shared" si="21"/>
        <v>-</v>
      </c>
      <c r="I150" s="6">
        <f t="shared" si="21"/>
        <v>0.27272727272727271</v>
      </c>
      <c r="J150" s="6">
        <f t="shared" si="21"/>
        <v>0.11475409836065574</v>
      </c>
      <c r="K150" s="6">
        <f>IF(OR(C150="-",G150="-"),"-",(G150-C150)/C150)</f>
        <v>-0.65811965811965811</v>
      </c>
      <c r="L150" s="6" t="str">
        <f t="shared" si="22"/>
        <v>-</v>
      </c>
      <c r="M150" s="6">
        <f t="shared" si="22"/>
        <v>0.14545454545454542</v>
      </c>
      <c r="N150" s="6">
        <f t="shared" si="22"/>
        <v>-0.12500000000000003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250</v>
      </c>
      <c r="D157" s="19">
        <v>223</v>
      </c>
      <c r="E157" s="18">
        <f>IF(C157=0,"-",(D157-C157)/C157)</f>
        <v>-0.108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34</v>
      </c>
      <c r="D158" s="19">
        <v>18</v>
      </c>
      <c r="E158" s="18">
        <f t="shared" ref="E158:E159" si="23">IF(C158=0,"-",(D158-C158)/C158)</f>
        <v>-0.47058823529411764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5</v>
      </c>
      <c r="E159" s="18">
        <f t="shared" si="23"/>
        <v>4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0.8771929824561403</v>
      </c>
      <c r="D160" s="18">
        <f>IF(D157=0,"-",D157/(D157+D158+D159))</f>
        <v>0.9065040650406504</v>
      </c>
      <c r="E160" s="18">
        <f>IF(OR(C160="-",D160="-"),"-",(D160-C160)/C160)</f>
        <v>3.3414634146341514E-2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55</v>
      </c>
      <c r="D166" s="5">
        <v>18</v>
      </c>
      <c r="E166" s="6">
        <f>IF(C166=0,"-",(D166-C166)/C166)</f>
        <v>-0.67272727272727273</v>
      </c>
    </row>
    <row r="167" spans="2:14" ht="20.100000000000001" customHeight="1" thickBot="1" x14ac:dyDescent="0.25">
      <c r="B167" s="4" t="s">
        <v>41</v>
      </c>
      <c r="C167" s="5">
        <v>28</v>
      </c>
      <c r="D167" s="5">
        <v>11</v>
      </c>
      <c r="E167" s="6">
        <f t="shared" ref="E167:E168" si="24">IF(C167=0,"-",(D167-C167)/C167)</f>
        <v>-0.6071428571428571</v>
      </c>
    </row>
    <row r="168" spans="2:14" ht="20.100000000000001" customHeight="1" thickBot="1" x14ac:dyDescent="0.25">
      <c r="B168" s="4" t="s">
        <v>42</v>
      </c>
      <c r="C168" s="5">
        <v>11</v>
      </c>
      <c r="D168" s="5">
        <v>5</v>
      </c>
      <c r="E168" s="6">
        <f t="shared" si="24"/>
        <v>-0.54545454545454541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0.70909090909090911</v>
      </c>
      <c r="D169" s="6">
        <f>IF(D166=0,"-",(D167+D168)/D166)</f>
        <v>0.88888888888888884</v>
      </c>
      <c r="E169" s="6">
        <f t="shared" ref="E169:E171" si="25">IF(OR(C169="-",D169="-"),"-",(D169-C169)/C169)</f>
        <v>0.25356125356125347</v>
      </c>
    </row>
    <row r="170" spans="2:14" ht="20.100000000000001" customHeight="1" thickBot="1" x14ac:dyDescent="0.25">
      <c r="B170" s="4" t="s">
        <v>39</v>
      </c>
      <c r="C170" s="6">
        <v>0.77777777777777779</v>
      </c>
      <c r="D170" s="6">
        <v>0.84615384615384615</v>
      </c>
      <c r="E170" s="6">
        <f t="shared" si="25"/>
        <v>8.7912087912087877E-2</v>
      </c>
    </row>
    <row r="171" spans="2:14" ht="20.100000000000001" customHeight="1" thickBot="1" x14ac:dyDescent="0.25">
      <c r="B171" s="4" t="s">
        <v>40</v>
      </c>
      <c r="C171" s="6">
        <v>0.57894736842105265</v>
      </c>
      <c r="D171" s="6">
        <v>1</v>
      </c>
      <c r="E171" s="6">
        <f t="shared" si="25"/>
        <v>0.72727272727272718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55</v>
      </c>
      <c r="D178" s="5">
        <v>17</v>
      </c>
      <c r="E178" s="6">
        <f>IF(C178=0,"-",(D178-C178)/C178)</f>
        <v>-0.69090909090909092</v>
      </c>
      <c r="H178" s="13"/>
    </row>
    <row r="179" spans="2:8" ht="15" thickBot="1" x14ac:dyDescent="0.25">
      <c r="B179" s="4" t="s">
        <v>43</v>
      </c>
      <c r="C179" s="5">
        <v>13</v>
      </c>
      <c r="D179" s="5">
        <v>16</v>
      </c>
      <c r="E179" s="6">
        <f t="shared" ref="E179:E185" si="26">IF(C179=0,"-",(D179-C179)/C179)</f>
        <v>0.23076923076923078</v>
      </c>
      <c r="H179" s="13"/>
    </row>
    <row r="180" spans="2:8" ht="15" thickBot="1" x14ac:dyDescent="0.25">
      <c r="B180" s="4" t="s">
        <v>47</v>
      </c>
      <c r="C180" s="5">
        <v>38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4</v>
      </c>
      <c r="D181" s="5">
        <v>1</v>
      </c>
      <c r="E181" s="6">
        <f t="shared" si="26"/>
        <v>-0.75</v>
      </c>
      <c r="H181" s="13"/>
    </row>
    <row r="182" spans="2:8" ht="15" thickBot="1" x14ac:dyDescent="0.25">
      <c r="B182" s="15" t="s">
        <v>79</v>
      </c>
      <c r="C182" s="5">
        <v>266</v>
      </c>
      <c r="D182" s="5">
        <v>297</v>
      </c>
      <c r="E182" s="6">
        <f t="shared" si="26"/>
        <v>0.11654135338345864</v>
      </c>
      <c r="H182" s="13"/>
    </row>
    <row r="183" spans="2:8" ht="15" thickBot="1" x14ac:dyDescent="0.25">
      <c r="B183" s="4" t="s">
        <v>47</v>
      </c>
      <c r="C183" s="5">
        <v>217</v>
      </c>
      <c r="D183" s="5">
        <v>257</v>
      </c>
      <c r="E183" s="6">
        <f t="shared" si="26"/>
        <v>0.18433179723502305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49</v>
      </c>
      <c r="D185" s="5">
        <v>40</v>
      </c>
      <c r="E185" s="6">
        <f t="shared" si="26"/>
        <v>-0.18367346938775511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12</v>
      </c>
      <c r="D197" s="5">
        <v>6</v>
      </c>
      <c r="E197" s="6">
        <f t="shared" ref="E197:E200" si="27">IF(C197=0,"-",(D197-C197)/C197)</f>
        <v>-0.5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12</v>
      </c>
      <c r="D199" s="5">
        <v>7</v>
      </c>
      <c r="E199" s="6">
        <f t="shared" si="27"/>
        <v>-0.41666666666666669</v>
      </c>
    </row>
    <row r="200" spans="2:5" ht="15" thickBot="1" x14ac:dyDescent="0.25">
      <c r="B200" s="4" t="s">
        <v>85</v>
      </c>
      <c r="C200" s="5">
        <v>11</v>
      </c>
      <c r="D200" s="5">
        <v>4</v>
      </c>
      <c r="E200" s="6">
        <f t="shared" si="27"/>
        <v>-0.63636363636363635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12</v>
      </c>
      <c r="D208" s="5">
        <v>6</v>
      </c>
      <c r="E208" s="6">
        <f t="shared" si="28"/>
        <v>-0.5</v>
      </c>
    </row>
    <row r="209" spans="2:5" ht="20.100000000000001" customHeight="1" thickBot="1" x14ac:dyDescent="0.25">
      <c r="B209" s="17" t="s">
        <v>86</v>
      </c>
      <c r="C209" s="5">
        <v>8</v>
      </c>
      <c r="D209" s="5">
        <v>6</v>
      </c>
      <c r="E209" s="6">
        <f t="shared" si="28"/>
        <v>-0.25</v>
      </c>
    </row>
    <row r="210" spans="2:5" ht="20.100000000000001" customHeight="1" thickBot="1" x14ac:dyDescent="0.25">
      <c r="B210" s="17" t="s">
        <v>87</v>
      </c>
      <c r="C210" s="5">
        <v>4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10</v>
      </c>
      <c r="D221" s="5">
        <v>18</v>
      </c>
      <c r="E221" s="6">
        <f t="shared" ref="E221:E223" si="30">IF(C221=0,"-",(D221-C221)/C221)</f>
        <v>0.8</v>
      </c>
    </row>
    <row r="222" spans="2:5" ht="15" thickBot="1" x14ac:dyDescent="0.25">
      <c r="B222" s="16" t="s">
        <v>92</v>
      </c>
      <c r="C222" s="5">
        <v>14</v>
      </c>
      <c r="D222" s="5">
        <v>10</v>
      </c>
      <c r="E222" s="6">
        <f t="shared" si="30"/>
        <v>-0.2857142857142857</v>
      </c>
    </row>
    <row r="223" spans="2:5" ht="15" thickBot="1" x14ac:dyDescent="0.25">
      <c r="B223" s="16" t="s">
        <v>93</v>
      </c>
      <c r="C223" s="5">
        <v>36</v>
      </c>
      <c r="D223" s="5">
        <v>56</v>
      </c>
      <c r="E223" s="6">
        <f t="shared" si="30"/>
        <v>0.55555555555555558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648</v>
      </c>
      <c r="D14" s="5">
        <v>885</v>
      </c>
      <c r="E14" s="6">
        <f>IF(C14&gt;0,(D14-C14)/C14)</f>
        <v>0.36574074074074076</v>
      </c>
    </row>
    <row r="15" spans="1:5" ht="20.100000000000001" customHeight="1" thickBot="1" x14ac:dyDescent="0.25">
      <c r="B15" s="4" t="s">
        <v>17</v>
      </c>
      <c r="C15" s="5">
        <v>645</v>
      </c>
      <c r="D15" s="5">
        <v>875</v>
      </c>
      <c r="E15" s="6">
        <f t="shared" ref="E15:E25" si="0">IF(C15&gt;0,(D15-C15)/C15)</f>
        <v>0.35658914728682173</v>
      </c>
    </row>
    <row r="16" spans="1:5" ht="20.100000000000001" customHeight="1" thickBot="1" x14ac:dyDescent="0.25">
      <c r="B16" s="4" t="s">
        <v>18</v>
      </c>
      <c r="C16" s="5">
        <v>577</v>
      </c>
      <c r="D16" s="5">
        <v>764</v>
      </c>
      <c r="E16" s="6">
        <f t="shared" si="0"/>
        <v>0.3240901213171577</v>
      </c>
    </row>
    <row r="17" spans="2:5" ht="20.100000000000001" customHeight="1" thickBot="1" x14ac:dyDescent="0.25">
      <c r="B17" s="4" t="s">
        <v>19</v>
      </c>
      <c r="C17" s="5">
        <v>68</v>
      </c>
      <c r="D17" s="5">
        <v>111</v>
      </c>
      <c r="E17" s="6">
        <f t="shared" si="0"/>
        <v>0.63235294117647056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23</v>
      </c>
      <c r="E18" s="6">
        <f>IF(C18=0,"-",(D18-C18)/C18)</f>
        <v>4.75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0.10542635658914729</v>
      </c>
      <c r="D20" s="6">
        <f>D17/D15</f>
        <v>0.12685714285714286</v>
      </c>
      <c r="E20" s="6">
        <f t="shared" si="0"/>
        <v>0.20327731092436982</v>
      </c>
    </row>
    <row r="21" spans="2:5" ht="30" customHeight="1" thickBot="1" x14ac:dyDescent="0.25">
      <c r="B21" s="4" t="s">
        <v>23</v>
      </c>
      <c r="C21" s="5">
        <v>31</v>
      </c>
      <c r="D21" s="5">
        <v>29</v>
      </c>
      <c r="E21" s="6">
        <f t="shared" si="0"/>
        <v>-6.4516129032258063E-2</v>
      </c>
    </row>
    <row r="22" spans="2:5" ht="20.100000000000001" customHeight="1" thickBot="1" x14ac:dyDescent="0.25">
      <c r="B22" s="4" t="s">
        <v>24</v>
      </c>
      <c r="C22" s="5">
        <v>27</v>
      </c>
      <c r="D22" s="5">
        <v>23</v>
      </c>
      <c r="E22" s="6">
        <f t="shared" si="0"/>
        <v>-0.14814814814814814</v>
      </c>
    </row>
    <row r="23" spans="2:5" ht="20.100000000000001" customHeight="1" thickBot="1" x14ac:dyDescent="0.25">
      <c r="B23" s="4" t="s">
        <v>25</v>
      </c>
      <c r="C23" s="5">
        <v>4</v>
      </c>
      <c r="D23" s="5">
        <v>6</v>
      </c>
      <c r="E23" s="6">
        <f t="shared" si="0"/>
        <v>0.5</v>
      </c>
    </row>
    <row r="24" spans="2:5" ht="20.100000000000001" customHeight="1" thickBot="1" x14ac:dyDescent="0.25">
      <c r="B24" s="4" t="s">
        <v>21</v>
      </c>
      <c r="C24" s="6">
        <f>C23/C21</f>
        <v>0.12903225806451613</v>
      </c>
      <c r="D24" s="6">
        <f t="shared" ref="D24" si="1">D23/D21</f>
        <v>0.20689655172413793</v>
      </c>
      <c r="E24" s="6">
        <f t="shared" si="0"/>
        <v>0.60344827586206895</v>
      </c>
    </row>
    <row r="25" spans="2:5" ht="20.100000000000001" customHeight="1" thickBot="1" x14ac:dyDescent="0.25">
      <c r="B25" s="7" t="s">
        <v>26</v>
      </c>
      <c r="C25" s="6">
        <v>0.12044255636991738</v>
      </c>
      <c r="D25" s="6">
        <v>0.16416109926024319</v>
      </c>
      <c r="E25" s="6">
        <f t="shared" si="0"/>
        <v>0.36298252219134464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207</v>
      </c>
      <c r="D34" s="5">
        <v>257</v>
      </c>
      <c r="E34" s="6">
        <f>IF(C34&gt;0,(D34-C34)/C34,"-")</f>
        <v>0.24154589371980675</v>
      </c>
    </row>
    <row r="35" spans="2:5" ht="20.100000000000001" customHeight="1" thickBot="1" x14ac:dyDescent="0.25">
      <c r="B35" s="4" t="s">
        <v>29</v>
      </c>
      <c r="C35" s="5">
        <v>0</v>
      </c>
      <c r="D35" s="5">
        <v>4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145</v>
      </c>
      <c r="D36" s="5">
        <v>199</v>
      </c>
      <c r="E36" s="6">
        <f t="shared" si="2"/>
        <v>0.3724137931034483</v>
      </c>
    </row>
    <row r="37" spans="2:5" ht="20.100000000000001" customHeight="1" thickBot="1" x14ac:dyDescent="0.25">
      <c r="B37" s="4" t="s">
        <v>30</v>
      </c>
      <c r="C37" s="5">
        <v>62</v>
      </c>
      <c r="D37" s="5">
        <v>54</v>
      </c>
      <c r="E37" s="6">
        <f t="shared" si="2"/>
        <v>-0.12903225806451613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119</v>
      </c>
      <c r="D44" s="5">
        <v>158</v>
      </c>
      <c r="E44" s="6">
        <f>IF(C44&gt;0,(D44-C44)/C44,"-")</f>
        <v>0.32773109243697479</v>
      </c>
    </row>
    <row r="45" spans="2:5" ht="20.100000000000001" customHeight="1" thickBot="1" x14ac:dyDescent="0.25">
      <c r="B45" s="4" t="s">
        <v>34</v>
      </c>
      <c r="C45" s="5">
        <v>8</v>
      </c>
      <c r="D45" s="5">
        <v>12</v>
      </c>
      <c r="E45" s="6">
        <f t="shared" ref="E45:E51" si="3">IF(C45&gt;0,(D45-C45)/C45,"-")</f>
        <v>0.5</v>
      </c>
    </row>
    <row r="46" spans="2:5" ht="20.100000000000001" customHeight="1" thickBot="1" x14ac:dyDescent="0.25">
      <c r="B46" s="4" t="s">
        <v>31</v>
      </c>
      <c r="C46" s="5">
        <v>29</v>
      </c>
      <c r="D46" s="5">
        <v>31</v>
      </c>
      <c r="E46" s="6">
        <f t="shared" si="3"/>
        <v>6.8965517241379309E-2</v>
      </c>
    </row>
    <row r="47" spans="2:5" ht="20.100000000000001" customHeight="1" thickBot="1" x14ac:dyDescent="0.25">
      <c r="B47" s="4" t="s">
        <v>32</v>
      </c>
      <c r="C47" s="5">
        <v>200</v>
      </c>
      <c r="D47" s="5">
        <v>254</v>
      </c>
      <c r="E47" s="6">
        <f t="shared" si="3"/>
        <v>0.27</v>
      </c>
    </row>
    <row r="48" spans="2:5" ht="20.100000000000001" customHeight="1" thickBot="1" x14ac:dyDescent="0.25">
      <c r="B48" s="4" t="s">
        <v>35</v>
      </c>
      <c r="C48" s="5">
        <v>130</v>
      </c>
      <c r="D48" s="5">
        <v>145</v>
      </c>
      <c r="E48" s="6">
        <f t="shared" si="3"/>
        <v>0.11538461538461539</v>
      </c>
    </row>
    <row r="49" spans="2:5" ht="20.100000000000001" customHeight="1" thickBot="1" x14ac:dyDescent="0.25">
      <c r="B49" s="4" t="s">
        <v>67</v>
      </c>
      <c r="C49" s="5">
        <v>71</v>
      </c>
      <c r="D49" s="5">
        <v>73</v>
      </c>
      <c r="E49" s="6">
        <f t="shared" si="3"/>
        <v>2.8169014084507043E-2</v>
      </c>
    </row>
    <row r="50" spans="2:5" ht="20.100000000000001" customHeight="1" collapsed="1" thickBot="1" x14ac:dyDescent="0.25">
      <c r="B50" s="4" t="s">
        <v>36</v>
      </c>
      <c r="C50" s="6">
        <f>C44/(C44+C45)</f>
        <v>0.93700787401574803</v>
      </c>
      <c r="D50" s="6">
        <f>D44/(D44+D45)</f>
        <v>0.92941176470588238</v>
      </c>
      <c r="E50" s="6">
        <f t="shared" si="3"/>
        <v>-8.1067721206129206E-3</v>
      </c>
    </row>
    <row r="51" spans="2:5" ht="20.100000000000001" customHeight="1" thickBot="1" x14ac:dyDescent="0.25">
      <c r="B51" s="4" t="s">
        <v>37</v>
      </c>
      <c r="C51" s="6">
        <f>C47/(C46+C47)</f>
        <v>0.8733624454148472</v>
      </c>
      <c r="D51" s="6">
        <f t="shared" ref="D51" si="4">D47/(D46+D47)</f>
        <v>0.89122807017543859</v>
      </c>
      <c r="E51" s="6">
        <f t="shared" si="3"/>
        <v>2.0456140350877144E-2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127</v>
      </c>
      <c r="D58" s="5">
        <v>172</v>
      </c>
      <c r="E58" s="6">
        <f>IF(C58&gt;0,(D58-C58)/C58,"-")</f>
        <v>0.3543307086614173</v>
      </c>
    </row>
    <row r="59" spans="2:5" ht="20.100000000000001" customHeight="1" thickBot="1" x14ac:dyDescent="0.25">
      <c r="B59" s="4" t="s">
        <v>41</v>
      </c>
      <c r="C59" s="5">
        <v>110</v>
      </c>
      <c r="D59" s="5">
        <v>143</v>
      </c>
      <c r="E59" s="6">
        <f t="shared" ref="E59:E63" si="5">IF(C59&gt;0,(D59-C59)/C59,"-")</f>
        <v>0.3</v>
      </c>
    </row>
    <row r="60" spans="2:5" ht="20.100000000000001" customHeight="1" thickBot="1" x14ac:dyDescent="0.25">
      <c r="B60" s="4" t="s">
        <v>42</v>
      </c>
      <c r="C60" s="5">
        <v>9</v>
      </c>
      <c r="D60" s="5">
        <v>15</v>
      </c>
      <c r="E60" s="6">
        <f t="shared" si="5"/>
        <v>0.66666666666666663</v>
      </c>
    </row>
    <row r="61" spans="2:5" ht="20.100000000000001" customHeight="1" collapsed="1" thickBot="1" x14ac:dyDescent="0.25">
      <c r="B61" s="4" t="s">
        <v>98</v>
      </c>
      <c r="C61" s="6">
        <f>(C59+C60)/C58</f>
        <v>0.93700787401574803</v>
      </c>
      <c r="D61" s="6">
        <f>(D59+D60)/D58</f>
        <v>0.91860465116279066</v>
      </c>
      <c r="E61" s="6">
        <f t="shared" si="5"/>
        <v>-1.9640414305257023E-2</v>
      </c>
    </row>
    <row r="62" spans="2:5" ht="20.100000000000001" customHeight="1" thickBot="1" x14ac:dyDescent="0.25">
      <c r="B62" s="4" t="s">
        <v>39</v>
      </c>
      <c r="C62" s="6">
        <v>0.93220338983050843</v>
      </c>
      <c r="D62" s="6">
        <v>0.91666666666666663</v>
      </c>
      <c r="E62" s="6">
        <f t="shared" si="5"/>
        <v>-1.6666666666666663E-2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0.9375</v>
      </c>
      <c r="E63" s="6">
        <f t="shared" si="5"/>
        <v>-6.25E-2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720</v>
      </c>
      <c r="D70" s="5">
        <v>1004</v>
      </c>
      <c r="E70" s="6">
        <f>IF(C70&gt;0,(D70-C70)/C70,"-")</f>
        <v>0.39444444444444443</v>
      </c>
    </row>
    <row r="71" spans="2:10" ht="20.100000000000001" customHeight="1" thickBot="1" x14ac:dyDescent="0.25">
      <c r="B71" s="4" t="s">
        <v>45</v>
      </c>
      <c r="C71" s="5">
        <v>185</v>
      </c>
      <c r="D71" s="5">
        <v>299</v>
      </c>
      <c r="E71" s="6">
        <f t="shared" ref="E71:E77" si="6">IF(C71&gt;0,(D71-C71)/C71,"-")</f>
        <v>0.61621621621621625</v>
      </c>
    </row>
    <row r="72" spans="2:10" ht="20.100000000000001" customHeight="1" thickBot="1" x14ac:dyDescent="0.25">
      <c r="B72" s="4" t="s">
        <v>43</v>
      </c>
      <c r="C72" s="5">
        <v>2</v>
      </c>
      <c r="D72" s="5">
        <v>4</v>
      </c>
      <c r="E72" s="6">
        <f t="shared" si="6"/>
        <v>1</v>
      </c>
    </row>
    <row r="73" spans="2:10" ht="20.100000000000001" customHeight="1" thickBot="1" x14ac:dyDescent="0.25">
      <c r="B73" s="4" t="s">
        <v>46</v>
      </c>
      <c r="C73" s="5">
        <v>371</v>
      </c>
      <c r="D73" s="5">
        <v>503</v>
      </c>
      <c r="E73" s="6">
        <f t="shared" si="6"/>
        <v>0.35579514824797842</v>
      </c>
    </row>
    <row r="74" spans="2:10" ht="20.100000000000001" customHeight="1" thickBot="1" x14ac:dyDescent="0.25">
      <c r="B74" s="4" t="s">
        <v>47</v>
      </c>
      <c r="C74" s="5">
        <v>117</v>
      </c>
      <c r="D74" s="5">
        <v>154</v>
      </c>
      <c r="E74" s="6">
        <f t="shared" si="6"/>
        <v>0.31623931623931623</v>
      </c>
    </row>
    <row r="75" spans="2:10" ht="20.100000000000001" customHeight="1" thickBot="1" x14ac:dyDescent="0.25">
      <c r="B75" s="4" t="s">
        <v>48</v>
      </c>
      <c r="C75" s="5">
        <v>45</v>
      </c>
      <c r="D75" s="5">
        <v>44</v>
      </c>
      <c r="E75" s="6">
        <f t="shared" si="6"/>
        <v>-2.2222222222222223E-2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115</v>
      </c>
      <c r="D90" s="5">
        <v>113</v>
      </c>
      <c r="E90" s="6">
        <f>IF(C90&gt;0,(D90-C90)/C90,"-")</f>
        <v>-1.7391304347826087E-2</v>
      </c>
    </row>
    <row r="91" spans="2:5" ht="29.25" thickBot="1" x14ac:dyDescent="0.25">
      <c r="B91" s="4" t="s">
        <v>52</v>
      </c>
      <c r="C91" s="5">
        <v>20</v>
      </c>
      <c r="D91" s="5">
        <v>22</v>
      </c>
      <c r="E91" s="6">
        <f t="shared" ref="E91:E93" si="7">IF(C91&gt;0,(D91-C91)/C91,"-")</f>
        <v>0.1</v>
      </c>
    </row>
    <row r="92" spans="2:5" ht="29.25" customHeight="1" thickBot="1" x14ac:dyDescent="0.25">
      <c r="B92" s="4" t="s">
        <v>53</v>
      </c>
      <c r="C92" s="5">
        <v>19</v>
      </c>
      <c r="D92" s="5">
        <v>16</v>
      </c>
      <c r="E92" s="6">
        <f t="shared" si="7"/>
        <v>-0.15789473684210525</v>
      </c>
    </row>
    <row r="93" spans="2:5" ht="29.25" customHeight="1" thickBot="1" x14ac:dyDescent="0.25">
      <c r="B93" s="4" t="s">
        <v>54</v>
      </c>
      <c r="C93" s="6">
        <f>(C90+C91)/(C90+C91+C92)</f>
        <v>0.87662337662337664</v>
      </c>
      <c r="D93" s="6">
        <f>(D90+D91)/(D90+D91+D92)</f>
        <v>0.89403973509933776</v>
      </c>
      <c r="E93" s="6">
        <f t="shared" si="7"/>
        <v>1.9867549668874173E-2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155</v>
      </c>
      <c r="D100" s="5">
        <v>152</v>
      </c>
      <c r="E100" s="6">
        <f>IF(C100&gt;0,(D100-C100)/C100,"-")</f>
        <v>-1.935483870967742E-2</v>
      </c>
    </row>
    <row r="101" spans="2:5" ht="20.100000000000001" customHeight="1" thickBot="1" x14ac:dyDescent="0.25">
      <c r="B101" s="4" t="s">
        <v>41</v>
      </c>
      <c r="C101" s="5">
        <v>110</v>
      </c>
      <c r="D101" s="5">
        <v>115</v>
      </c>
      <c r="E101" s="6">
        <f t="shared" ref="E101:E105" si="8">IF(C101&gt;0,(D101-C101)/C101,"-")</f>
        <v>4.5454545454545456E-2</v>
      </c>
    </row>
    <row r="102" spans="2:5" ht="20.100000000000001" customHeight="1" thickBot="1" x14ac:dyDescent="0.25">
      <c r="B102" s="4" t="s">
        <v>42</v>
      </c>
      <c r="C102" s="5">
        <v>25</v>
      </c>
      <c r="D102" s="5">
        <v>21</v>
      </c>
      <c r="E102" s="6">
        <f t="shared" si="8"/>
        <v>-0.16</v>
      </c>
    </row>
    <row r="103" spans="2:5" ht="20.100000000000001" customHeight="1" thickBot="1" x14ac:dyDescent="0.25">
      <c r="B103" s="4" t="s">
        <v>98</v>
      </c>
      <c r="C103" s="6">
        <f>(C101+C102)/C100</f>
        <v>0.87096774193548387</v>
      </c>
      <c r="D103" s="6">
        <f>(D101+D102)/D100</f>
        <v>0.89473684210526316</v>
      </c>
      <c r="E103" s="6">
        <f t="shared" si="8"/>
        <v>2.7290448343079924E-2</v>
      </c>
    </row>
    <row r="104" spans="2:5" ht="20.100000000000001" customHeight="1" thickBot="1" x14ac:dyDescent="0.25">
      <c r="B104" s="4" t="s">
        <v>39</v>
      </c>
      <c r="C104" s="6">
        <v>0.8527131782945736</v>
      </c>
      <c r="D104" s="6">
        <v>0.8984375</v>
      </c>
      <c r="E104" s="6">
        <f t="shared" si="8"/>
        <v>5.3622159090909137E-2</v>
      </c>
    </row>
    <row r="105" spans="2:5" ht="20.100000000000001" customHeight="1" thickBot="1" x14ac:dyDescent="0.25">
      <c r="B105" s="4" t="s">
        <v>40</v>
      </c>
      <c r="C105" s="6">
        <v>0.96153846153846156</v>
      </c>
      <c r="D105" s="6">
        <v>0.875</v>
      </c>
      <c r="E105" s="6">
        <f t="shared" si="8"/>
        <v>-9.0000000000000024E-2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166</v>
      </c>
      <c r="D112" s="5">
        <v>152</v>
      </c>
      <c r="E112" s="6">
        <f>IF(C112&gt;0,(D112-C112)/C112,"-")</f>
        <v>-8.4337349397590355E-2</v>
      </c>
    </row>
    <row r="113" spans="2:14" ht="15" thickBot="1" x14ac:dyDescent="0.25">
      <c r="B113" s="4" t="s">
        <v>56</v>
      </c>
      <c r="C113" s="5">
        <v>157</v>
      </c>
      <c r="D113" s="5">
        <v>128</v>
      </c>
      <c r="E113" s="6">
        <f t="shared" ref="E113:E114" si="9">IF(C113&gt;0,(D113-C113)/C113,"-")</f>
        <v>-0.18471337579617833</v>
      </c>
    </row>
    <row r="114" spans="2:14" ht="15" thickBot="1" x14ac:dyDescent="0.25">
      <c r="B114" s="4" t="s">
        <v>57</v>
      </c>
      <c r="C114" s="5">
        <v>9</v>
      </c>
      <c r="D114" s="5">
        <v>24</v>
      </c>
      <c r="E114" s="6">
        <f t="shared" si="9"/>
        <v>1.6666666666666667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1</v>
      </c>
      <c r="E128" s="10">
        <v>0</v>
      </c>
      <c r="F128" s="10">
        <v>4</v>
      </c>
      <c r="G128" s="10">
        <v>1</v>
      </c>
      <c r="H128" s="10">
        <v>0</v>
      </c>
      <c r="I128" s="10">
        <v>1</v>
      </c>
      <c r="J128" s="10">
        <v>2</v>
      </c>
      <c r="K128" s="6">
        <f>IF(C128=0,"-",(G128-C128)/C128)</f>
        <v>-0.66666666666666663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-0.5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1</v>
      </c>
      <c r="E133" s="10">
        <v>0</v>
      </c>
      <c r="F133" s="10">
        <v>4</v>
      </c>
      <c r="G133" s="10">
        <v>1</v>
      </c>
      <c r="H133" s="10">
        <v>0</v>
      </c>
      <c r="I133" s="10">
        <v>1</v>
      </c>
      <c r="J133" s="10">
        <v>2</v>
      </c>
      <c r="K133" s="6">
        <f t="shared" si="11"/>
        <v>-0.66666666666666663</v>
      </c>
      <c r="L133" s="6">
        <f t="shared" si="10"/>
        <v>-1</v>
      </c>
      <c r="M133" s="6" t="str">
        <f t="shared" si="10"/>
        <v>-</v>
      </c>
      <c r="N133" s="6">
        <f t="shared" si="10"/>
        <v>-0.5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>
        <f t="shared" si="12"/>
        <v>1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1</v>
      </c>
      <c r="H143" s="10">
        <v>0</v>
      </c>
      <c r="I143" s="10">
        <v>2</v>
      </c>
      <c r="J143" s="10">
        <v>3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11</v>
      </c>
      <c r="D145" s="10">
        <v>0</v>
      </c>
      <c r="E145" s="10">
        <v>1</v>
      </c>
      <c r="F145" s="10">
        <v>12</v>
      </c>
      <c r="G145" s="10">
        <v>9</v>
      </c>
      <c r="H145" s="10">
        <v>0</v>
      </c>
      <c r="I145" s="10">
        <v>3</v>
      </c>
      <c r="J145" s="10">
        <v>12</v>
      </c>
      <c r="K145" s="6">
        <f t="shared" si="16"/>
        <v>-0.18181818181818182</v>
      </c>
      <c r="L145" s="6" t="str">
        <f t="shared" si="15"/>
        <v>-</v>
      </c>
      <c r="M145" s="6">
        <f t="shared" si="15"/>
        <v>2</v>
      </c>
      <c r="N145" s="6">
        <f t="shared" si="15"/>
        <v>0</v>
      </c>
    </row>
    <row r="146" spans="2:14" ht="15" thickBot="1" x14ac:dyDescent="0.25">
      <c r="B146" s="4" t="s">
        <v>74</v>
      </c>
      <c r="C146" s="10">
        <v>2</v>
      </c>
      <c r="D146" s="10">
        <v>0</v>
      </c>
      <c r="E146" s="10">
        <v>0</v>
      </c>
      <c r="F146" s="10">
        <v>2</v>
      </c>
      <c r="G146" s="10">
        <v>1</v>
      </c>
      <c r="H146" s="10">
        <v>0</v>
      </c>
      <c r="I146" s="10">
        <v>0</v>
      </c>
      <c r="J146" s="10">
        <v>1</v>
      </c>
      <c r="K146" s="6">
        <f t="shared" si="16"/>
        <v>-0.5</v>
      </c>
      <c r="L146" s="6" t="str">
        <f t="shared" si="15"/>
        <v>-</v>
      </c>
      <c r="M146" s="6" t="str">
        <f t="shared" si="15"/>
        <v>-</v>
      </c>
      <c r="N146" s="6">
        <f t="shared" si="15"/>
        <v>-0.5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13</v>
      </c>
      <c r="D148" s="10">
        <v>0</v>
      </c>
      <c r="E148" s="10">
        <v>1</v>
      </c>
      <c r="F148" s="10">
        <v>14</v>
      </c>
      <c r="G148" s="10">
        <v>12</v>
      </c>
      <c r="H148" s="10">
        <v>0</v>
      </c>
      <c r="I148" s="10">
        <v>5</v>
      </c>
      <c r="J148" s="10">
        <v>17</v>
      </c>
      <c r="K148" s="6">
        <f t="shared" ref="K148" si="17">IF(C148=0,"-",(G148-C148)/C148)</f>
        <v>-7.6923076923076927E-2</v>
      </c>
      <c r="L148" s="6" t="str">
        <f t="shared" ref="L148" si="18">IF(D148=0,"-",(H148-D148)/D148)</f>
        <v>-</v>
      </c>
      <c r="M148" s="6">
        <f t="shared" ref="M148" si="19">IF(E148=0,"-",(I148-E148)/E148)</f>
        <v>4</v>
      </c>
      <c r="N148" s="6">
        <f t="shared" ref="N148" si="20">IF(F148=0,"-",(J148-F148)/F148)</f>
        <v>0.21428571428571427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0.1</v>
      </c>
      <c r="H149" s="6" t="str">
        <f t="shared" si="21"/>
        <v>-</v>
      </c>
      <c r="I149" s="6">
        <f t="shared" si="21"/>
        <v>0.4</v>
      </c>
      <c r="J149" s="6">
        <f t="shared" si="21"/>
        <v>0.2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13</v>
      </c>
      <c r="D157" s="19">
        <v>10</v>
      </c>
      <c r="E157" s="18">
        <f>IF(C157=0,"-",(D157-C157)/C157)</f>
        <v>-0.23076923076923078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1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>
        <f>IF(D157=0,"-",D157/(D157+D158+D159))</f>
        <v>0.90909090909090906</v>
      </c>
      <c r="E160" s="18">
        <f>IF(OR(C160="-",D160="-"),"-",(D160-C160)/C160)</f>
        <v>-9.0909090909090939E-2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2</v>
      </c>
      <c r="E166" s="6">
        <f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4</v>
      </c>
      <c r="D167" s="5">
        <v>2</v>
      </c>
      <c r="E167" s="6">
        <f t="shared" ref="E167:E168" si="24">IF(C167=0,"-",(D167-C167)/C167)</f>
        <v>-0.5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3</v>
      </c>
      <c r="E178" s="6">
        <f>IF(C178=0,"-",(D178-C178)/C178)</f>
        <v>2</v>
      </c>
      <c r="H178" s="13"/>
    </row>
    <row r="179" spans="2:8" ht="15" thickBot="1" x14ac:dyDescent="0.25">
      <c r="B179" s="4" t="s">
        <v>43</v>
      </c>
      <c r="C179" s="5">
        <v>0</v>
      </c>
      <c r="D179" s="5">
        <v>2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1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1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15</v>
      </c>
      <c r="D182" s="5">
        <v>17</v>
      </c>
      <c r="E182" s="6">
        <f t="shared" si="26"/>
        <v>0.13333333333333333</v>
      </c>
      <c r="H182" s="13"/>
    </row>
    <row r="183" spans="2:8" ht="15" thickBot="1" x14ac:dyDescent="0.25">
      <c r="B183" s="4" t="s">
        <v>47</v>
      </c>
      <c r="C183" s="5">
        <v>14</v>
      </c>
      <c r="D183" s="5">
        <v>12</v>
      </c>
      <c r="E183" s="6">
        <f t="shared" si="26"/>
        <v>-0.14285714285714285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</v>
      </c>
      <c r="D185" s="5">
        <v>5</v>
      </c>
      <c r="E185" s="6">
        <f t="shared" si="26"/>
        <v>4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2</v>
      </c>
      <c r="E197" s="6">
        <f t="shared" ref="E197:E200" si="27">IF(C197=0,"-",(D197-C197)/C197)</f>
        <v>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2</v>
      </c>
      <c r="E199" s="6">
        <f t="shared" si="27"/>
        <v>1</v>
      </c>
    </row>
    <row r="200" spans="2:5" ht="15" thickBot="1" x14ac:dyDescent="0.25">
      <c r="B200" s="4" t="s">
        <v>85</v>
      </c>
      <c r="C200" s="5">
        <v>1</v>
      </c>
      <c r="D200" s="5">
        <v>2</v>
      </c>
      <c r="E200" s="6">
        <f t="shared" si="27"/>
        <v>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2</v>
      </c>
      <c r="E208" s="6">
        <f t="shared" si="28"/>
        <v>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2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1</v>
      </c>
      <c r="D222" s="5">
        <v>4</v>
      </c>
      <c r="E222" s="6">
        <f t="shared" si="30"/>
        <v>3</v>
      </c>
    </row>
    <row r="223" spans="2:5" ht="15" thickBot="1" x14ac:dyDescent="0.25">
      <c r="B223" s="16" t="s">
        <v>93</v>
      </c>
      <c r="C223" s="5">
        <v>0</v>
      </c>
      <c r="D223" s="5">
        <v>0</v>
      </c>
      <c r="E223" s="6" t="str">
        <f t="shared" si="30"/>
        <v>-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1649</v>
      </c>
      <c r="D14" s="5">
        <v>1813</v>
      </c>
      <c r="E14" s="6">
        <f>IF(C14&gt;0,(D14-C14)/C14)</f>
        <v>9.945421467556094E-2</v>
      </c>
    </row>
    <row r="15" spans="1:5" ht="20.100000000000001" customHeight="1" thickBot="1" x14ac:dyDescent="0.25">
      <c r="B15" s="4" t="s">
        <v>17</v>
      </c>
      <c r="C15" s="5">
        <v>1636</v>
      </c>
      <c r="D15" s="5">
        <v>1811</v>
      </c>
      <c r="E15" s="6">
        <f t="shared" ref="E15:E25" si="0">IF(C15&gt;0,(D15-C15)/C15)</f>
        <v>0.1069682151589242</v>
      </c>
    </row>
    <row r="16" spans="1:5" ht="20.100000000000001" customHeight="1" thickBot="1" x14ac:dyDescent="0.25">
      <c r="B16" s="4" t="s">
        <v>18</v>
      </c>
      <c r="C16" s="5">
        <v>1371</v>
      </c>
      <c r="D16" s="5">
        <v>1450</v>
      </c>
      <c r="E16" s="6">
        <f t="shared" si="0"/>
        <v>5.7622173595915392E-2</v>
      </c>
    </row>
    <row r="17" spans="2:5" ht="20.100000000000001" customHeight="1" thickBot="1" x14ac:dyDescent="0.25">
      <c r="B17" s="4" t="s">
        <v>19</v>
      </c>
      <c r="C17" s="5">
        <v>265</v>
      </c>
      <c r="D17" s="5">
        <v>361</v>
      </c>
      <c r="E17" s="6">
        <f t="shared" si="0"/>
        <v>0.3622641509433962</v>
      </c>
    </row>
    <row r="18" spans="2:5" ht="20.100000000000001" customHeight="1" thickBot="1" x14ac:dyDescent="0.25">
      <c r="B18" s="4" t="s">
        <v>100</v>
      </c>
      <c r="C18" s="5">
        <v>7</v>
      </c>
      <c r="D18" s="5">
        <v>6</v>
      </c>
      <c r="E18" s="6">
        <f>IF(C18=0,"-",(D18-C18)/C18)</f>
        <v>-0.14285714285714285</v>
      </c>
    </row>
    <row r="19" spans="2:5" ht="20.100000000000001" customHeight="1" thickBot="1" x14ac:dyDescent="0.25">
      <c r="B19" s="4" t="s">
        <v>101</v>
      </c>
      <c r="C19" s="5">
        <v>4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0.16198044009779952</v>
      </c>
      <c r="D20" s="6">
        <f>D17/D15</f>
        <v>0.19933738266151296</v>
      </c>
      <c r="E20" s="6">
        <f t="shared" si="0"/>
        <v>0.23062625673296297</v>
      </c>
    </row>
    <row r="21" spans="2:5" ht="30" customHeight="1" thickBot="1" x14ac:dyDescent="0.25">
      <c r="B21" s="4" t="s">
        <v>23</v>
      </c>
      <c r="C21" s="5">
        <v>108</v>
      </c>
      <c r="D21" s="5">
        <v>97</v>
      </c>
      <c r="E21" s="6">
        <f t="shared" si="0"/>
        <v>-0.10185185185185185</v>
      </c>
    </row>
    <row r="22" spans="2:5" ht="20.100000000000001" customHeight="1" thickBot="1" x14ac:dyDescent="0.25">
      <c r="B22" s="4" t="s">
        <v>24</v>
      </c>
      <c r="C22" s="5">
        <v>87</v>
      </c>
      <c r="D22" s="5">
        <v>77</v>
      </c>
      <c r="E22" s="6">
        <f t="shared" si="0"/>
        <v>-0.11494252873563218</v>
      </c>
    </row>
    <row r="23" spans="2:5" ht="20.100000000000001" customHeight="1" thickBot="1" x14ac:dyDescent="0.25">
      <c r="B23" s="4" t="s">
        <v>25</v>
      </c>
      <c r="C23" s="5">
        <v>21</v>
      </c>
      <c r="D23" s="5">
        <v>20</v>
      </c>
      <c r="E23" s="6">
        <f t="shared" si="0"/>
        <v>-4.7619047619047616E-2</v>
      </c>
    </row>
    <row r="24" spans="2:5" ht="20.100000000000001" customHeight="1" thickBot="1" x14ac:dyDescent="0.25">
      <c r="B24" s="4" t="s">
        <v>21</v>
      </c>
      <c r="C24" s="6">
        <f>C23/C21</f>
        <v>0.19444444444444445</v>
      </c>
      <c r="D24" s="6">
        <f t="shared" ref="D24" si="1">D23/D21</f>
        <v>0.20618556701030927</v>
      </c>
      <c r="E24" s="6">
        <f t="shared" si="0"/>
        <v>6.038291605301907E-2</v>
      </c>
    </row>
    <row r="25" spans="2:5" ht="20.100000000000001" customHeight="1" thickBot="1" x14ac:dyDescent="0.25">
      <c r="B25" s="7" t="s">
        <v>26</v>
      </c>
      <c r="C25" s="6">
        <v>0.11699553185768308</v>
      </c>
      <c r="D25" s="6">
        <v>0.12981222743733031</v>
      </c>
      <c r="E25" s="6">
        <f t="shared" si="0"/>
        <v>0.10954859024221415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525</v>
      </c>
      <c r="D34" s="5">
        <v>486</v>
      </c>
      <c r="E34" s="6">
        <f>IF(C34&gt;0,(D34-C34)/C34,"-")</f>
        <v>-7.4285714285714288E-2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1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348</v>
      </c>
      <c r="D36" s="5">
        <v>344</v>
      </c>
      <c r="E36" s="6">
        <f t="shared" si="2"/>
        <v>-1.1494252873563218E-2</v>
      </c>
    </row>
    <row r="37" spans="2:5" ht="20.100000000000001" customHeight="1" thickBot="1" x14ac:dyDescent="0.25">
      <c r="B37" s="4" t="s">
        <v>30</v>
      </c>
      <c r="C37" s="5">
        <v>177</v>
      </c>
      <c r="D37" s="5">
        <v>141</v>
      </c>
      <c r="E37" s="6">
        <f t="shared" si="2"/>
        <v>-0.20338983050847459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219</v>
      </c>
      <c r="D44" s="5">
        <v>214</v>
      </c>
      <c r="E44" s="6">
        <f>IF(C44&gt;0,(D44-C44)/C44,"-")</f>
        <v>-2.2831050228310501E-2</v>
      </c>
    </row>
    <row r="45" spans="2:5" ht="20.100000000000001" customHeight="1" thickBot="1" x14ac:dyDescent="0.25">
      <c r="B45" s="4" t="s">
        <v>34</v>
      </c>
      <c r="C45" s="5">
        <v>41</v>
      </c>
      <c r="D45" s="5">
        <v>36</v>
      </c>
      <c r="E45" s="6">
        <f t="shared" ref="E45:E51" si="3">IF(C45&gt;0,(D45-C45)/C45,"-")</f>
        <v>-0.12195121951219512</v>
      </c>
    </row>
    <row r="46" spans="2:5" ht="20.100000000000001" customHeight="1" thickBot="1" x14ac:dyDescent="0.25">
      <c r="B46" s="4" t="s">
        <v>31</v>
      </c>
      <c r="C46" s="5">
        <v>16</v>
      </c>
      <c r="D46" s="5">
        <v>17</v>
      </c>
      <c r="E46" s="6">
        <f t="shared" si="3"/>
        <v>6.25E-2</v>
      </c>
    </row>
    <row r="47" spans="2:5" ht="20.100000000000001" customHeight="1" thickBot="1" x14ac:dyDescent="0.25">
      <c r="B47" s="4" t="s">
        <v>32</v>
      </c>
      <c r="C47" s="5">
        <v>750</v>
      </c>
      <c r="D47" s="5">
        <v>610</v>
      </c>
      <c r="E47" s="6">
        <f t="shared" si="3"/>
        <v>-0.18666666666666668</v>
      </c>
    </row>
    <row r="48" spans="2:5" ht="20.100000000000001" customHeight="1" thickBot="1" x14ac:dyDescent="0.25">
      <c r="B48" s="4" t="s">
        <v>35</v>
      </c>
      <c r="C48" s="5">
        <v>353</v>
      </c>
      <c r="D48" s="5">
        <v>267</v>
      </c>
      <c r="E48" s="6">
        <f t="shared" si="3"/>
        <v>-0.24362606232294617</v>
      </c>
    </row>
    <row r="49" spans="2:5" ht="20.100000000000001" customHeight="1" thickBot="1" x14ac:dyDescent="0.25">
      <c r="B49" s="4" t="s">
        <v>67</v>
      </c>
      <c r="C49" s="5">
        <v>190</v>
      </c>
      <c r="D49" s="5">
        <v>114</v>
      </c>
      <c r="E49" s="6">
        <f t="shared" si="3"/>
        <v>-0.4</v>
      </c>
    </row>
    <row r="50" spans="2:5" ht="20.100000000000001" customHeight="1" collapsed="1" thickBot="1" x14ac:dyDescent="0.25">
      <c r="B50" s="4" t="s">
        <v>36</v>
      </c>
      <c r="C50" s="6">
        <f>C44/(C44+C45)</f>
        <v>0.84230769230769231</v>
      </c>
      <c r="D50" s="6">
        <f>D44/(D44+D45)</f>
        <v>0.85599999999999998</v>
      </c>
      <c r="E50" s="6">
        <f t="shared" si="3"/>
        <v>1.625570776255705E-2</v>
      </c>
    </row>
    <row r="51" spans="2:5" ht="20.100000000000001" customHeight="1" thickBot="1" x14ac:dyDescent="0.25">
      <c r="B51" s="4" t="s">
        <v>37</v>
      </c>
      <c r="C51" s="6">
        <f>C47/(C46+C47)</f>
        <v>0.97911227154046998</v>
      </c>
      <c r="D51" s="6">
        <f t="shared" ref="D51" si="4">D47/(D46+D47)</f>
        <v>0.97288676236044658</v>
      </c>
      <c r="E51" s="6">
        <f t="shared" si="3"/>
        <v>-6.3583200425305691E-3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263</v>
      </c>
      <c r="D58" s="5">
        <v>250</v>
      </c>
      <c r="E58" s="6">
        <f>IF(C58&gt;0,(D58-C58)/C58,"-")</f>
        <v>-4.9429657794676805E-2</v>
      </c>
    </row>
    <row r="59" spans="2:5" ht="20.100000000000001" customHeight="1" thickBot="1" x14ac:dyDescent="0.25">
      <c r="B59" s="4" t="s">
        <v>41</v>
      </c>
      <c r="C59" s="5">
        <v>196</v>
      </c>
      <c r="D59" s="5">
        <v>178</v>
      </c>
      <c r="E59" s="6">
        <f t="shared" ref="E59:E63" si="5">IF(C59&gt;0,(D59-C59)/C59,"-")</f>
        <v>-9.1836734693877556E-2</v>
      </c>
    </row>
    <row r="60" spans="2:5" ht="20.100000000000001" customHeight="1" thickBot="1" x14ac:dyDescent="0.25">
      <c r="B60" s="4" t="s">
        <v>42</v>
      </c>
      <c r="C60" s="5">
        <v>24</v>
      </c>
      <c r="D60" s="5">
        <v>36</v>
      </c>
      <c r="E60" s="6">
        <f t="shared" si="5"/>
        <v>0.5</v>
      </c>
    </row>
    <row r="61" spans="2:5" ht="20.100000000000001" customHeight="1" collapsed="1" thickBot="1" x14ac:dyDescent="0.25">
      <c r="B61" s="4" t="s">
        <v>98</v>
      </c>
      <c r="C61" s="6">
        <f>(C59+C60)/C58</f>
        <v>0.83650190114068446</v>
      </c>
      <c r="D61" s="6">
        <f>(D59+D60)/D58</f>
        <v>0.85599999999999998</v>
      </c>
      <c r="E61" s="6">
        <f t="shared" si="5"/>
        <v>2.3309090909090831E-2</v>
      </c>
    </row>
    <row r="62" spans="2:5" ht="20.100000000000001" customHeight="1" thickBot="1" x14ac:dyDescent="0.25">
      <c r="B62" s="4" t="s">
        <v>39</v>
      </c>
      <c r="C62" s="6">
        <v>0.83404255319148934</v>
      </c>
      <c r="D62" s="6">
        <v>0.83177570093457942</v>
      </c>
      <c r="E62" s="6">
        <f t="shared" si="5"/>
        <v>-2.717909593744041E-3</v>
      </c>
    </row>
    <row r="63" spans="2:5" ht="20.100000000000001" customHeight="1" thickBot="1" x14ac:dyDescent="0.25">
      <c r="B63" s="4" t="s">
        <v>40</v>
      </c>
      <c r="C63" s="6">
        <v>0.8571428571428571</v>
      </c>
      <c r="D63" s="6">
        <v>1</v>
      </c>
      <c r="E63" s="6">
        <f t="shared" si="5"/>
        <v>0.16666666666666674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1808</v>
      </c>
      <c r="D70" s="5">
        <v>2076</v>
      </c>
      <c r="E70" s="6">
        <f>IF(C70&gt;0,(D70-C70)/C70,"-")</f>
        <v>0.14823008849557523</v>
      </c>
    </row>
    <row r="71" spans="2:10" ht="20.100000000000001" customHeight="1" thickBot="1" x14ac:dyDescent="0.25">
      <c r="B71" s="4" t="s">
        <v>45</v>
      </c>
      <c r="C71" s="5">
        <v>483</v>
      </c>
      <c r="D71" s="5">
        <v>512</v>
      </c>
      <c r="E71" s="6">
        <f t="shared" ref="E71:E77" si="6">IF(C71&gt;0,(D71-C71)/C71,"-")</f>
        <v>6.0041407867494824E-2</v>
      </c>
    </row>
    <row r="72" spans="2:10" ht="20.100000000000001" customHeight="1" thickBot="1" x14ac:dyDescent="0.25">
      <c r="B72" s="4" t="s">
        <v>43</v>
      </c>
      <c r="C72" s="5">
        <v>8</v>
      </c>
      <c r="D72" s="5">
        <v>5</v>
      </c>
      <c r="E72" s="6">
        <f t="shared" si="6"/>
        <v>-0.375</v>
      </c>
    </row>
    <row r="73" spans="2:10" ht="20.100000000000001" customHeight="1" thickBot="1" x14ac:dyDescent="0.25">
      <c r="B73" s="4" t="s">
        <v>46</v>
      </c>
      <c r="C73" s="5">
        <v>891</v>
      </c>
      <c r="D73" s="5">
        <v>1137</v>
      </c>
      <c r="E73" s="6">
        <f t="shared" si="6"/>
        <v>0.27609427609427611</v>
      </c>
    </row>
    <row r="74" spans="2:10" ht="20.100000000000001" customHeight="1" thickBot="1" x14ac:dyDescent="0.25">
      <c r="B74" s="4" t="s">
        <v>47</v>
      </c>
      <c r="C74" s="5">
        <v>331</v>
      </c>
      <c r="D74" s="5">
        <v>298</v>
      </c>
      <c r="E74" s="6">
        <f t="shared" si="6"/>
        <v>-9.9697885196374625E-2</v>
      </c>
    </row>
    <row r="75" spans="2:10" ht="20.100000000000001" customHeight="1" thickBot="1" x14ac:dyDescent="0.25">
      <c r="B75" s="4" t="s">
        <v>48</v>
      </c>
      <c r="C75" s="5">
        <v>94</v>
      </c>
      <c r="D75" s="5">
        <v>121</v>
      </c>
      <c r="E75" s="6">
        <f t="shared" si="6"/>
        <v>0.28723404255319152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1</v>
      </c>
      <c r="D77" s="5">
        <v>3</v>
      </c>
      <c r="E77" s="6">
        <f t="shared" si="6"/>
        <v>2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124</v>
      </c>
      <c r="D90" s="5">
        <v>173</v>
      </c>
      <c r="E90" s="6">
        <f>IF(C90&gt;0,(D90-C90)/C90,"-")</f>
        <v>0.39516129032258063</v>
      </c>
    </row>
    <row r="91" spans="2:5" ht="29.25" thickBot="1" x14ac:dyDescent="0.25">
      <c r="B91" s="4" t="s">
        <v>52</v>
      </c>
      <c r="C91" s="5">
        <v>125</v>
      </c>
      <c r="D91" s="5">
        <v>108</v>
      </c>
      <c r="E91" s="6">
        <f t="shared" ref="E91:E93" si="7">IF(C91&gt;0,(D91-C91)/C91,"-")</f>
        <v>-0.13600000000000001</v>
      </c>
    </row>
    <row r="92" spans="2:5" ht="29.25" customHeight="1" thickBot="1" x14ac:dyDescent="0.25">
      <c r="B92" s="4" t="s">
        <v>53</v>
      </c>
      <c r="C92" s="5">
        <v>94</v>
      </c>
      <c r="D92" s="5">
        <v>58</v>
      </c>
      <c r="E92" s="6">
        <f t="shared" si="7"/>
        <v>-0.38297872340425532</v>
      </c>
    </row>
    <row r="93" spans="2:5" ht="29.25" customHeight="1" thickBot="1" x14ac:dyDescent="0.25">
      <c r="B93" s="4" t="s">
        <v>54</v>
      </c>
      <c r="C93" s="6">
        <f>(C90+C91)/(C90+C91+C92)</f>
        <v>0.72594752186588918</v>
      </c>
      <c r="D93" s="6">
        <f>(D90+D91)/(D90+D91+D92)</f>
        <v>0.82890855457227142</v>
      </c>
      <c r="E93" s="6">
        <f t="shared" si="7"/>
        <v>0.14182985629834985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343</v>
      </c>
      <c r="D100" s="5">
        <v>339</v>
      </c>
      <c r="E100" s="6">
        <f>IF(C100&gt;0,(D100-C100)/C100,"-")</f>
        <v>-1.1661807580174927E-2</v>
      </c>
    </row>
    <row r="101" spans="2:5" ht="20.100000000000001" customHeight="1" thickBot="1" x14ac:dyDescent="0.25">
      <c r="B101" s="4" t="s">
        <v>41</v>
      </c>
      <c r="C101" s="5">
        <v>220</v>
      </c>
      <c r="D101" s="5">
        <v>246</v>
      </c>
      <c r="E101" s="6">
        <f t="shared" ref="E101:E105" si="8">IF(C101&gt;0,(D101-C101)/C101,"-")</f>
        <v>0.11818181818181818</v>
      </c>
    </row>
    <row r="102" spans="2:5" ht="20.100000000000001" customHeight="1" thickBot="1" x14ac:dyDescent="0.25">
      <c r="B102" s="4" t="s">
        <v>42</v>
      </c>
      <c r="C102" s="5">
        <v>29</v>
      </c>
      <c r="D102" s="5">
        <v>35</v>
      </c>
      <c r="E102" s="6">
        <f t="shared" si="8"/>
        <v>0.20689655172413793</v>
      </c>
    </row>
    <row r="103" spans="2:5" ht="20.100000000000001" customHeight="1" thickBot="1" x14ac:dyDescent="0.25">
      <c r="B103" s="4" t="s">
        <v>98</v>
      </c>
      <c r="C103" s="6">
        <f>(C101+C102)/C100</f>
        <v>0.72594752186588918</v>
      </c>
      <c r="D103" s="6">
        <f>(D101+D102)/D100</f>
        <v>0.82890855457227142</v>
      </c>
      <c r="E103" s="6">
        <f t="shared" si="8"/>
        <v>0.14182985629834985</v>
      </c>
    </row>
    <row r="104" spans="2:5" ht="20.100000000000001" customHeight="1" thickBot="1" x14ac:dyDescent="0.25">
      <c r="B104" s="4" t="s">
        <v>39</v>
      </c>
      <c r="C104" s="6">
        <v>0.73333333333333328</v>
      </c>
      <c r="D104" s="6">
        <v>0.82550335570469802</v>
      </c>
      <c r="E104" s="6">
        <f t="shared" si="8"/>
        <v>0.12568639414277011</v>
      </c>
    </row>
    <row r="105" spans="2:5" ht="20.100000000000001" customHeight="1" thickBot="1" x14ac:dyDescent="0.25">
      <c r="B105" s="4" t="s">
        <v>40</v>
      </c>
      <c r="C105" s="6">
        <v>0.67441860465116277</v>
      </c>
      <c r="D105" s="6">
        <v>0.85365853658536583</v>
      </c>
      <c r="E105" s="6">
        <f t="shared" si="8"/>
        <v>0.26576955424726662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394</v>
      </c>
      <c r="D112" s="5">
        <v>375</v>
      </c>
      <c r="E112" s="6">
        <f>IF(C112&gt;0,(D112-C112)/C112,"-")</f>
        <v>-4.8223350253807105E-2</v>
      </c>
    </row>
    <row r="113" spans="2:14" ht="15" thickBot="1" x14ac:dyDescent="0.25">
      <c r="B113" s="4" t="s">
        <v>56</v>
      </c>
      <c r="C113" s="5">
        <v>295</v>
      </c>
      <c r="D113" s="5">
        <v>247</v>
      </c>
      <c r="E113" s="6">
        <f t="shared" ref="E113:E114" si="9">IF(C113&gt;0,(D113-C113)/C113,"-")</f>
        <v>-0.16271186440677965</v>
      </c>
    </row>
    <row r="114" spans="2:14" ht="15" thickBot="1" x14ac:dyDescent="0.25">
      <c r="B114" s="4" t="s">
        <v>57</v>
      </c>
      <c r="C114" s="5">
        <v>99</v>
      </c>
      <c r="D114" s="5">
        <v>128</v>
      </c>
      <c r="E114" s="6">
        <f t="shared" si="9"/>
        <v>0.29292929292929293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1</v>
      </c>
      <c r="F128" s="10">
        <v>2</v>
      </c>
      <c r="G128" s="10">
        <v>3</v>
      </c>
      <c r="H128" s="10">
        <v>0</v>
      </c>
      <c r="I128" s="10">
        <v>0</v>
      </c>
      <c r="J128" s="10">
        <v>3</v>
      </c>
      <c r="K128" s="6">
        <f>IF(C128=0,"-",(G128-C128)/C128)</f>
        <v>2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0.5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1">IF(C129=0,"-",(G129-C129)/C129)</f>
        <v>0</v>
      </c>
      <c r="L129" s="6" t="str">
        <f t="shared" si="10"/>
        <v>-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1</v>
      </c>
      <c r="H132" s="10">
        <v>0</v>
      </c>
      <c r="I132" s="10">
        <v>0</v>
      </c>
      <c r="J132" s="10">
        <v>1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1</v>
      </c>
      <c r="F133" s="10">
        <v>3</v>
      </c>
      <c r="G133" s="10">
        <v>5</v>
      </c>
      <c r="H133" s="10">
        <v>0</v>
      </c>
      <c r="I133" s="10">
        <v>0</v>
      </c>
      <c r="J133" s="10">
        <v>5</v>
      </c>
      <c r="K133" s="6">
        <f t="shared" si="11"/>
        <v>1.5</v>
      </c>
      <c r="L133" s="6" t="str">
        <f t="shared" si="10"/>
        <v>-</v>
      </c>
      <c r="M133" s="6">
        <f t="shared" si="10"/>
        <v>-1</v>
      </c>
      <c r="N133" s="6">
        <f t="shared" si="10"/>
        <v>0.66666666666666663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0.66666666666666663</v>
      </c>
      <c r="G134" s="6">
        <f t="shared" si="12"/>
        <v>0.75</v>
      </c>
      <c r="H134" s="6" t="str">
        <f t="shared" si="12"/>
        <v>-</v>
      </c>
      <c r="I134" s="6" t="str">
        <f t="shared" si="12"/>
        <v>-</v>
      </c>
      <c r="J134" s="6">
        <f t="shared" si="12"/>
        <v>0.75</v>
      </c>
      <c r="K134" s="6">
        <f>IF(OR(C134="-",G134="-"),"-",(G134-C134)/C134)</f>
        <v>0.5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0.12500000000000006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9</v>
      </c>
      <c r="D143" s="10">
        <v>0</v>
      </c>
      <c r="E143" s="10">
        <v>0</v>
      </c>
      <c r="F143" s="10">
        <v>9</v>
      </c>
      <c r="G143" s="10">
        <v>10</v>
      </c>
      <c r="H143" s="10">
        <v>0</v>
      </c>
      <c r="I143" s="10">
        <v>0</v>
      </c>
      <c r="J143" s="10">
        <v>10</v>
      </c>
      <c r="K143" s="6">
        <f>IF(C143=0,"-",(G143-C143)/C143)</f>
        <v>0.1111111111111111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0.1111111111111111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2</v>
      </c>
      <c r="H144" s="10">
        <v>0</v>
      </c>
      <c r="I144" s="10">
        <v>1</v>
      </c>
      <c r="J144" s="10">
        <v>3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63</v>
      </c>
      <c r="D145" s="10">
        <v>0</v>
      </c>
      <c r="E145" s="10">
        <v>6</v>
      </c>
      <c r="F145" s="10">
        <v>69</v>
      </c>
      <c r="G145" s="10">
        <v>62</v>
      </c>
      <c r="H145" s="10">
        <v>0</v>
      </c>
      <c r="I145" s="10">
        <v>4</v>
      </c>
      <c r="J145" s="10">
        <v>66</v>
      </c>
      <c r="K145" s="6">
        <f t="shared" si="16"/>
        <v>-1.5873015873015872E-2</v>
      </c>
      <c r="L145" s="6" t="str">
        <f t="shared" si="15"/>
        <v>-</v>
      </c>
      <c r="M145" s="6">
        <f t="shared" si="15"/>
        <v>-0.33333333333333331</v>
      </c>
      <c r="N145" s="6">
        <f t="shared" si="15"/>
        <v>-4.3478260869565216E-2</v>
      </c>
    </row>
    <row r="146" spans="2:14" ht="15" thickBot="1" x14ac:dyDescent="0.25">
      <c r="B146" s="4" t="s">
        <v>74</v>
      </c>
      <c r="C146" s="10">
        <v>16</v>
      </c>
      <c r="D146" s="10">
        <v>0</v>
      </c>
      <c r="E146" s="10">
        <v>0</v>
      </c>
      <c r="F146" s="10">
        <v>16</v>
      </c>
      <c r="G146" s="10">
        <v>7</v>
      </c>
      <c r="H146" s="10">
        <v>0</v>
      </c>
      <c r="I146" s="10">
        <v>0</v>
      </c>
      <c r="J146" s="10">
        <v>7</v>
      </c>
      <c r="K146" s="6">
        <f t="shared" si="16"/>
        <v>-0.5625</v>
      </c>
      <c r="L146" s="6" t="str">
        <f t="shared" si="15"/>
        <v>-</v>
      </c>
      <c r="M146" s="6" t="str">
        <f t="shared" si="15"/>
        <v>-</v>
      </c>
      <c r="N146" s="6">
        <f t="shared" si="15"/>
        <v>-0.5625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88</v>
      </c>
      <c r="D148" s="10">
        <v>0</v>
      </c>
      <c r="E148" s="10">
        <v>6</v>
      </c>
      <c r="F148" s="10">
        <v>94</v>
      </c>
      <c r="G148" s="10">
        <v>82</v>
      </c>
      <c r="H148" s="10">
        <v>0</v>
      </c>
      <c r="I148" s="10">
        <v>5</v>
      </c>
      <c r="J148" s="10">
        <v>87</v>
      </c>
      <c r="K148" s="6">
        <f t="shared" ref="K148" si="17">IF(C148=0,"-",(G148-C148)/C148)</f>
        <v>-6.8181818181818177E-2</v>
      </c>
      <c r="L148" s="6" t="str">
        <f t="shared" ref="L148" si="18">IF(D148=0,"-",(H148-D148)/D148)</f>
        <v>-</v>
      </c>
      <c r="M148" s="6">
        <f t="shared" ref="M148" si="19">IF(E148=0,"-",(I148-E148)/E148)</f>
        <v>-0.16666666666666666</v>
      </c>
      <c r="N148" s="6">
        <f t="shared" ref="N148" si="20">IF(F148=0,"-",(J148-F148)/F148)</f>
        <v>-7.4468085106382975E-2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0.125</v>
      </c>
      <c r="D149" s="6" t="str">
        <f t="shared" si="21"/>
        <v>-</v>
      </c>
      <c r="E149" s="6" t="str">
        <f t="shared" si="21"/>
        <v>-</v>
      </c>
      <c r="F149" s="6">
        <f t="shared" si="21"/>
        <v>0.11538461538461539</v>
      </c>
      <c r="G149" s="6">
        <f t="shared" si="21"/>
        <v>0.1388888888888889</v>
      </c>
      <c r="H149" s="6" t="str">
        <f t="shared" si="21"/>
        <v>-</v>
      </c>
      <c r="I149" s="6" t="str">
        <f t="shared" si="21"/>
        <v>-</v>
      </c>
      <c r="J149" s="6">
        <f t="shared" si="21"/>
        <v>0.13157894736842105</v>
      </c>
      <c r="K149" s="6">
        <f>IF(OR(C149="-",G149="-"),"-",(G149-C149)/C149)</f>
        <v>0.11111111111111116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0.14035087719298234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0.22222222222222221</v>
      </c>
      <c r="H150" s="6" t="str">
        <f t="shared" si="21"/>
        <v>-</v>
      </c>
      <c r="I150" s="6">
        <f t="shared" si="21"/>
        <v>1</v>
      </c>
      <c r="J150" s="6">
        <f t="shared" si="21"/>
        <v>0.3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78</v>
      </c>
      <c r="D157" s="19">
        <v>67</v>
      </c>
      <c r="E157" s="18">
        <f>IF(C157=0,"-",(D157-C157)/C157)</f>
        <v>-0.14102564102564102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10</v>
      </c>
      <c r="D158" s="19">
        <v>13</v>
      </c>
      <c r="E158" s="18">
        <f t="shared" ref="E158:E159" si="23">IF(C158=0,"-",(D158-C158)/C158)</f>
        <v>0.3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2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0.88636363636363635</v>
      </c>
      <c r="D160" s="18">
        <f>IF(D157=0,"-",D157/(D157+D158+D159))</f>
        <v>0.81707317073170727</v>
      </c>
      <c r="E160" s="18">
        <f>IF(OR(C160="-",D160="-"),"-",(D160-C160)/C160)</f>
        <v>-7.8173858661663584E-2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4</v>
      </c>
      <c r="E166" s="6">
        <f>IF(C166=0,"-",(D166-C166)/C166)</f>
        <v>0.33333333333333331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3</v>
      </c>
      <c r="E167" s="6">
        <f t="shared" ref="E167:E168" si="24">IF(C167=0,"-",(D167-C167)/C167)</f>
        <v>0.5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0.66666666666666663</v>
      </c>
      <c r="D169" s="6">
        <f>IF(D166=0,"-",(D167+D168)/D166)</f>
        <v>0.75</v>
      </c>
      <c r="E169" s="6">
        <f t="shared" ref="E169:E171" si="25">IF(OR(C169="-",D169="-"),"-",(D169-C169)/C169)</f>
        <v>0.12500000000000006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0.75</v>
      </c>
      <c r="E170" s="6">
        <f t="shared" si="25"/>
        <v>-0.25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5</v>
      </c>
      <c r="D178" s="5">
        <v>0</v>
      </c>
      <c r="E178" s="6">
        <f>IF(C178=0,"-",(D178-C178)/C178)</f>
        <v>-1</v>
      </c>
      <c r="H178" s="13"/>
    </row>
    <row r="179" spans="2:8" ht="15" thickBot="1" x14ac:dyDescent="0.25">
      <c r="B179" s="4" t="s">
        <v>43</v>
      </c>
      <c r="C179" s="5">
        <v>5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85</v>
      </c>
      <c r="D182" s="5">
        <v>75</v>
      </c>
      <c r="E182" s="6">
        <f t="shared" si="26"/>
        <v>-0.11764705882352941</v>
      </c>
      <c r="H182" s="13"/>
    </row>
    <row r="183" spans="2:8" ht="15" thickBot="1" x14ac:dyDescent="0.25">
      <c r="B183" s="4" t="s">
        <v>47</v>
      </c>
      <c r="C183" s="5">
        <v>82</v>
      </c>
      <c r="D183" s="5">
        <v>70</v>
      </c>
      <c r="E183" s="6">
        <f t="shared" si="26"/>
        <v>-0.14634146341463414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5</v>
      </c>
      <c r="E185" s="6">
        <f t="shared" si="26"/>
        <v>0.66666666666666663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1</v>
      </c>
      <c r="D198" s="5">
        <v>2</v>
      </c>
      <c r="E198" s="6">
        <f t="shared" si="27"/>
        <v>1</v>
      </c>
    </row>
    <row r="199" spans="2:5" ht="15" thickBot="1" x14ac:dyDescent="0.25">
      <c r="B199" s="4" t="s">
        <v>84</v>
      </c>
      <c r="C199" s="5">
        <v>1</v>
      </c>
      <c r="D199" s="5">
        <v>3</v>
      </c>
      <c r="E199" s="6">
        <f t="shared" si="27"/>
        <v>2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3</v>
      </c>
      <c r="E212" s="6">
        <f>IF(C212=0,"-",(D212-C212)/C212)</f>
        <v>2</v>
      </c>
    </row>
    <row r="213" spans="2:5" ht="15" thickBot="1" x14ac:dyDescent="0.25">
      <c r="B213" s="17" t="s">
        <v>86</v>
      </c>
      <c r="C213" s="5">
        <v>1</v>
      </c>
      <c r="D213" s="5">
        <v>2</v>
      </c>
      <c r="E213" s="6">
        <f t="shared" ref="E213:E214" si="29">IF(C213=0,"-",(D213-C213)/C213)</f>
        <v>1</v>
      </c>
    </row>
    <row r="214" spans="2:5" ht="15" thickBot="1" x14ac:dyDescent="0.25">
      <c r="B214" s="17" t="s">
        <v>87</v>
      </c>
      <c r="C214" s="5">
        <v>0</v>
      </c>
      <c r="D214" s="5">
        <v>1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6</v>
      </c>
      <c r="E221" s="6">
        <f t="shared" ref="E221:E223" si="30">IF(C221=0,"-",(D221-C221)/C221)</f>
        <v>0.5</v>
      </c>
    </row>
    <row r="222" spans="2:5" ht="15" thickBot="1" x14ac:dyDescent="0.25">
      <c r="B222" s="16" t="s">
        <v>92</v>
      </c>
      <c r="C222" s="5">
        <v>1</v>
      </c>
      <c r="D222" s="5">
        <v>5</v>
      </c>
      <c r="E222" s="6">
        <f t="shared" si="30"/>
        <v>4</v>
      </c>
    </row>
    <row r="223" spans="2:5" ht="15" thickBot="1" x14ac:dyDescent="0.25">
      <c r="B223" s="16" t="s">
        <v>93</v>
      </c>
      <c r="C223" s="5">
        <v>9</v>
      </c>
      <c r="D223" s="5">
        <v>16</v>
      </c>
      <c r="E223" s="6">
        <f t="shared" si="30"/>
        <v>0.77777777777777779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6504</v>
      </c>
      <c r="D14" s="5">
        <v>6958</v>
      </c>
      <c r="E14" s="6">
        <f>IF(C14&gt;0,(D14-C14)/C14)</f>
        <v>6.9803198031980318E-2</v>
      </c>
    </row>
    <row r="15" spans="1:5" ht="20.100000000000001" customHeight="1" thickBot="1" x14ac:dyDescent="0.25">
      <c r="B15" s="4" t="s">
        <v>17</v>
      </c>
      <c r="C15" s="5">
        <v>6407</v>
      </c>
      <c r="D15" s="5">
        <v>6878</v>
      </c>
      <c r="E15" s="6">
        <f t="shared" ref="E15:E25" si="0">IF(C15&gt;0,(D15-C15)/C15)</f>
        <v>7.351334477914781E-2</v>
      </c>
    </row>
    <row r="16" spans="1:5" ht="20.100000000000001" customHeight="1" thickBot="1" x14ac:dyDescent="0.25">
      <c r="B16" s="4" t="s">
        <v>18</v>
      </c>
      <c r="C16" s="5">
        <v>3491</v>
      </c>
      <c r="D16" s="5">
        <v>3928</v>
      </c>
      <c r="E16" s="6">
        <f t="shared" si="0"/>
        <v>0.12517903179604697</v>
      </c>
    </row>
    <row r="17" spans="2:5" ht="20.100000000000001" customHeight="1" thickBot="1" x14ac:dyDescent="0.25">
      <c r="B17" s="4" t="s">
        <v>19</v>
      </c>
      <c r="C17" s="5">
        <v>2916</v>
      </c>
      <c r="D17" s="5">
        <v>2950</v>
      </c>
      <c r="E17" s="6">
        <f t="shared" si="0"/>
        <v>1.1659807956104253E-2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2</v>
      </c>
      <c r="E18" s="6">
        <f>IF(C18=0,"-",(D18-C18)/C18)</f>
        <v>-0.33333333333333331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2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0.45512720461994693</v>
      </c>
      <c r="D20" s="6">
        <f>D17/D15</f>
        <v>0.42890375109043327</v>
      </c>
      <c r="E20" s="6">
        <f t="shared" si="0"/>
        <v>-5.761785554307066E-2</v>
      </c>
    </row>
    <row r="21" spans="2:5" ht="30" customHeight="1" thickBot="1" x14ac:dyDescent="0.25">
      <c r="B21" s="4" t="s">
        <v>23</v>
      </c>
      <c r="C21" s="5">
        <v>1021</v>
      </c>
      <c r="D21" s="5">
        <v>811</v>
      </c>
      <c r="E21" s="6">
        <f t="shared" si="0"/>
        <v>-0.20568070519098922</v>
      </c>
    </row>
    <row r="22" spans="2:5" ht="20.100000000000001" customHeight="1" thickBot="1" x14ac:dyDescent="0.25">
      <c r="B22" s="4" t="s">
        <v>24</v>
      </c>
      <c r="C22" s="5">
        <v>610</v>
      </c>
      <c r="D22" s="5">
        <v>414</v>
      </c>
      <c r="E22" s="6">
        <f t="shared" si="0"/>
        <v>-0.32131147540983607</v>
      </c>
    </row>
    <row r="23" spans="2:5" ht="20.100000000000001" customHeight="1" thickBot="1" x14ac:dyDescent="0.25">
      <c r="B23" s="4" t="s">
        <v>25</v>
      </c>
      <c r="C23" s="5">
        <v>411</v>
      </c>
      <c r="D23" s="5">
        <v>397</v>
      </c>
      <c r="E23" s="6">
        <f t="shared" si="0"/>
        <v>-3.4063260340632603E-2</v>
      </c>
    </row>
    <row r="24" spans="2:5" ht="20.100000000000001" customHeight="1" thickBot="1" x14ac:dyDescent="0.25">
      <c r="B24" s="4" t="s">
        <v>21</v>
      </c>
      <c r="C24" s="6">
        <f>C23/C21</f>
        <v>0.40254652301665034</v>
      </c>
      <c r="D24" s="6">
        <f t="shared" ref="D24" si="1">D23/D21</f>
        <v>0.48951911220715166</v>
      </c>
      <c r="E24" s="6">
        <f t="shared" si="0"/>
        <v>0.21605599407178067</v>
      </c>
    </row>
    <row r="25" spans="2:5" ht="20.100000000000001" customHeight="1" thickBot="1" x14ac:dyDescent="0.25">
      <c r="B25" s="7" t="s">
        <v>26</v>
      </c>
      <c r="C25" s="6">
        <v>0.18193687951700829</v>
      </c>
      <c r="D25" s="6">
        <v>0.1955522246411156</v>
      </c>
      <c r="E25" s="6">
        <f t="shared" si="0"/>
        <v>7.4835542745661329E-2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1520</v>
      </c>
      <c r="D34" s="5">
        <v>1473</v>
      </c>
      <c r="E34" s="6">
        <f>IF(C34&gt;0,(D34-C34)/C34,"-")</f>
        <v>-3.0921052631578946E-2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833</v>
      </c>
      <c r="D36" s="5">
        <v>663</v>
      </c>
      <c r="E36" s="6">
        <f t="shared" si="2"/>
        <v>-0.20408163265306123</v>
      </c>
    </row>
    <row r="37" spans="2:5" ht="20.100000000000001" customHeight="1" thickBot="1" x14ac:dyDescent="0.25">
      <c r="B37" s="4" t="s">
        <v>30</v>
      </c>
      <c r="C37" s="5">
        <v>687</v>
      </c>
      <c r="D37" s="5">
        <v>810</v>
      </c>
      <c r="E37" s="6">
        <f t="shared" si="2"/>
        <v>0.17903930131004367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226</v>
      </c>
      <c r="D44" s="5">
        <v>267</v>
      </c>
      <c r="E44" s="6">
        <f>IF(C44&gt;0,(D44-C44)/C44,"-")</f>
        <v>0.18141592920353983</v>
      </c>
    </row>
    <row r="45" spans="2:5" ht="20.100000000000001" customHeight="1" thickBot="1" x14ac:dyDescent="0.25">
      <c r="B45" s="4" t="s">
        <v>34</v>
      </c>
      <c r="C45" s="5">
        <v>91</v>
      </c>
      <c r="D45" s="5">
        <v>75</v>
      </c>
      <c r="E45" s="6">
        <f t="shared" ref="E45:E51" si="3">IF(C45&gt;0,(D45-C45)/C45,"-")</f>
        <v>-0.17582417582417584</v>
      </c>
    </row>
    <row r="46" spans="2:5" ht="20.100000000000001" customHeight="1" thickBot="1" x14ac:dyDescent="0.25">
      <c r="B46" s="4" t="s">
        <v>31</v>
      </c>
      <c r="C46" s="5">
        <v>97</v>
      </c>
      <c r="D46" s="5">
        <v>98</v>
      </c>
      <c r="E46" s="6">
        <f t="shared" si="3"/>
        <v>1.0309278350515464E-2</v>
      </c>
    </row>
    <row r="47" spans="2:5" ht="20.100000000000001" customHeight="1" thickBot="1" x14ac:dyDescent="0.25">
      <c r="B47" s="4" t="s">
        <v>32</v>
      </c>
      <c r="C47" s="5">
        <v>2728</v>
      </c>
      <c r="D47" s="5">
        <v>2873</v>
      </c>
      <c r="E47" s="6">
        <f t="shared" si="3"/>
        <v>5.3152492668621702E-2</v>
      </c>
    </row>
    <row r="48" spans="2:5" ht="20.100000000000001" customHeight="1" thickBot="1" x14ac:dyDescent="0.25">
      <c r="B48" s="4" t="s">
        <v>35</v>
      </c>
      <c r="C48" s="5">
        <v>1492</v>
      </c>
      <c r="D48" s="5">
        <v>1330</v>
      </c>
      <c r="E48" s="6">
        <f t="shared" si="3"/>
        <v>-0.10857908847184987</v>
      </c>
    </row>
    <row r="49" spans="2:5" ht="20.100000000000001" customHeight="1" thickBot="1" x14ac:dyDescent="0.25">
      <c r="B49" s="4" t="s">
        <v>67</v>
      </c>
      <c r="C49" s="5">
        <v>1176</v>
      </c>
      <c r="D49" s="5">
        <v>1587</v>
      </c>
      <c r="E49" s="6">
        <f t="shared" si="3"/>
        <v>0.34948979591836737</v>
      </c>
    </row>
    <row r="50" spans="2:5" ht="20.100000000000001" customHeight="1" collapsed="1" thickBot="1" x14ac:dyDescent="0.25">
      <c r="B50" s="4" t="s">
        <v>36</v>
      </c>
      <c r="C50" s="6">
        <f>C44/(C44+C45)</f>
        <v>0.71293375394321767</v>
      </c>
      <c r="D50" s="6">
        <f>D44/(D44+D45)</f>
        <v>0.7807017543859649</v>
      </c>
      <c r="E50" s="6">
        <f t="shared" si="3"/>
        <v>9.5055115665269335E-2</v>
      </c>
    </row>
    <row r="51" spans="2:5" ht="20.100000000000001" customHeight="1" thickBot="1" x14ac:dyDescent="0.25">
      <c r="B51" s="4" t="s">
        <v>37</v>
      </c>
      <c r="C51" s="6">
        <f>C47/(C46+C47)</f>
        <v>0.9656637168141593</v>
      </c>
      <c r="D51" s="6">
        <f t="shared" ref="D51" si="4">D47/(D46+D47)</f>
        <v>0.96701447324133294</v>
      </c>
      <c r="E51" s="6">
        <f t="shared" si="3"/>
        <v>1.3987855230078916E-3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321</v>
      </c>
      <c r="D58" s="5">
        <v>347</v>
      </c>
      <c r="E58" s="6">
        <f>IF(C58&gt;0,(D58-C58)/C58,"-")</f>
        <v>8.0996884735202487E-2</v>
      </c>
    </row>
    <row r="59" spans="2:5" ht="20.100000000000001" customHeight="1" thickBot="1" x14ac:dyDescent="0.25">
      <c r="B59" s="4" t="s">
        <v>41</v>
      </c>
      <c r="C59" s="5">
        <v>137</v>
      </c>
      <c r="D59" s="5">
        <v>164</v>
      </c>
      <c r="E59" s="6">
        <f t="shared" ref="E59:E63" si="5">IF(C59&gt;0,(D59-C59)/C59,"-")</f>
        <v>0.19708029197080293</v>
      </c>
    </row>
    <row r="60" spans="2:5" ht="20.100000000000001" customHeight="1" thickBot="1" x14ac:dyDescent="0.25">
      <c r="B60" s="4" t="s">
        <v>42</v>
      </c>
      <c r="C60" s="5">
        <v>89</v>
      </c>
      <c r="D60" s="5">
        <v>107</v>
      </c>
      <c r="E60" s="6">
        <f t="shared" si="5"/>
        <v>0.20224719101123595</v>
      </c>
    </row>
    <row r="61" spans="2:5" ht="20.100000000000001" customHeight="1" collapsed="1" thickBot="1" x14ac:dyDescent="0.25">
      <c r="B61" s="4" t="s">
        <v>98</v>
      </c>
      <c r="C61" s="6">
        <f>(C59+C60)/C58</f>
        <v>0.70404984423676009</v>
      </c>
      <c r="D61" s="6">
        <f>(D59+D60)/D58</f>
        <v>0.78097982708933722</v>
      </c>
      <c r="E61" s="6">
        <f t="shared" si="5"/>
        <v>0.10926780750299672</v>
      </c>
    </row>
    <row r="62" spans="2:5" ht="20.100000000000001" customHeight="1" thickBot="1" x14ac:dyDescent="0.25">
      <c r="B62" s="4" t="s">
        <v>39</v>
      </c>
      <c r="C62" s="6">
        <v>0.67487684729064035</v>
      </c>
      <c r="D62" s="6">
        <v>0.76279069767441865</v>
      </c>
      <c r="E62" s="6">
        <f t="shared" si="5"/>
        <v>0.13026650823289779</v>
      </c>
    </row>
    <row r="63" spans="2:5" ht="20.100000000000001" customHeight="1" thickBot="1" x14ac:dyDescent="0.25">
      <c r="B63" s="4" t="s">
        <v>40</v>
      </c>
      <c r="C63" s="6">
        <v>0.75423728813559321</v>
      </c>
      <c r="D63" s="6">
        <v>0.81060606060606055</v>
      </c>
      <c r="E63" s="6">
        <f t="shared" si="5"/>
        <v>7.4736125297922992E-2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7665</v>
      </c>
      <c r="D70" s="5">
        <v>8103</v>
      </c>
      <c r="E70" s="6">
        <f>IF(C70&gt;0,(D70-C70)/C70,"-")</f>
        <v>5.7142857142857141E-2</v>
      </c>
    </row>
    <row r="71" spans="2:10" ht="20.100000000000001" customHeight="1" thickBot="1" x14ac:dyDescent="0.25">
      <c r="B71" s="4" t="s">
        <v>45</v>
      </c>
      <c r="C71" s="5">
        <v>1823</v>
      </c>
      <c r="D71" s="5">
        <v>1909</v>
      </c>
      <c r="E71" s="6">
        <f t="shared" ref="E71:E77" si="6">IF(C71&gt;0,(D71-C71)/C71,"-")</f>
        <v>4.7174986286341196E-2</v>
      </c>
    </row>
    <row r="72" spans="2:10" ht="20.100000000000001" customHeight="1" thickBot="1" x14ac:dyDescent="0.25">
      <c r="B72" s="4" t="s">
        <v>43</v>
      </c>
      <c r="C72" s="5">
        <v>13</v>
      </c>
      <c r="D72" s="5">
        <v>14</v>
      </c>
      <c r="E72" s="6">
        <f t="shared" si="6"/>
        <v>7.6923076923076927E-2</v>
      </c>
    </row>
    <row r="73" spans="2:10" ht="20.100000000000001" customHeight="1" thickBot="1" x14ac:dyDescent="0.25">
      <c r="B73" s="4" t="s">
        <v>46</v>
      </c>
      <c r="C73" s="5">
        <v>4280</v>
      </c>
      <c r="D73" s="5">
        <v>4659</v>
      </c>
      <c r="E73" s="6">
        <f t="shared" si="6"/>
        <v>8.8551401869158872E-2</v>
      </c>
    </row>
    <row r="74" spans="2:10" ht="20.100000000000001" customHeight="1" thickBot="1" x14ac:dyDescent="0.25">
      <c r="B74" s="4" t="s">
        <v>47</v>
      </c>
      <c r="C74" s="5">
        <v>1395</v>
      </c>
      <c r="D74" s="5">
        <v>1402</v>
      </c>
      <c r="E74" s="6">
        <f t="shared" si="6"/>
        <v>5.017921146953405E-3</v>
      </c>
    </row>
    <row r="75" spans="2:10" ht="20.100000000000001" customHeight="1" thickBot="1" x14ac:dyDescent="0.25">
      <c r="B75" s="4" t="s">
        <v>48</v>
      </c>
      <c r="C75" s="5">
        <v>153</v>
      </c>
      <c r="D75" s="5">
        <v>116</v>
      </c>
      <c r="E75" s="6">
        <f t="shared" si="6"/>
        <v>-0.24183006535947713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1</v>
      </c>
      <c r="D77" s="5">
        <v>3</v>
      </c>
      <c r="E77" s="6">
        <f t="shared" si="6"/>
        <v>2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560</v>
      </c>
      <c r="D90" s="5">
        <v>610</v>
      </c>
      <c r="E90" s="6">
        <f>IF(C90&gt;0,(D90-C90)/C90,"-")</f>
        <v>8.9285714285714288E-2</v>
      </c>
    </row>
    <row r="91" spans="2:5" ht="29.25" thickBot="1" x14ac:dyDescent="0.25">
      <c r="B91" s="4" t="s">
        <v>52</v>
      </c>
      <c r="C91" s="5">
        <v>389</v>
      </c>
      <c r="D91" s="5">
        <v>413</v>
      </c>
      <c r="E91" s="6">
        <f t="shared" ref="E91:E93" si="7">IF(C91&gt;0,(D91-C91)/C91,"-")</f>
        <v>6.1696658097686374E-2</v>
      </c>
    </row>
    <row r="92" spans="2:5" ht="29.25" customHeight="1" thickBot="1" x14ac:dyDescent="0.25">
      <c r="B92" s="4" t="s">
        <v>53</v>
      </c>
      <c r="C92" s="5">
        <v>498</v>
      </c>
      <c r="D92" s="5">
        <v>558</v>
      </c>
      <c r="E92" s="6">
        <f t="shared" si="7"/>
        <v>0.12048192771084337</v>
      </c>
    </row>
    <row r="93" spans="2:5" ht="29.25" customHeight="1" thickBot="1" x14ac:dyDescent="0.25">
      <c r="B93" s="4" t="s">
        <v>54</v>
      </c>
      <c r="C93" s="6">
        <f>(C90+C91)/(C90+C91+C92)</f>
        <v>0.65583966827919837</v>
      </c>
      <c r="D93" s="6">
        <f>(D90+D91)/(D90+D91+D92)</f>
        <v>0.6470588235294118</v>
      </c>
      <c r="E93" s="6">
        <f t="shared" si="7"/>
        <v>-1.3388706378230954E-2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1527</v>
      </c>
      <c r="D100" s="5">
        <v>1662</v>
      </c>
      <c r="E100" s="6">
        <f>IF(C100&gt;0,(D100-C100)/C100,"-")</f>
        <v>8.8408644400785857E-2</v>
      </c>
    </row>
    <row r="101" spans="2:5" ht="20.100000000000001" customHeight="1" thickBot="1" x14ac:dyDescent="0.25">
      <c r="B101" s="4" t="s">
        <v>41</v>
      </c>
      <c r="C101" s="5">
        <v>548</v>
      </c>
      <c r="D101" s="5">
        <v>596</v>
      </c>
      <c r="E101" s="6">
        <f t="shared" ref="E101:E105" si="8">IF(C101&gt;0,(D101-C101)/C101,"-")</f>
        <v>8.7591240875912413E-2</v>
      </c>
    </row>
    <row r="102" spans="2:5" ht="20.100000000000001" customHeight="1" thickBot="1" x14ac:dyDescent="0.25">
      <c r="B102" s="4" t="s">
        <v>42</v>
      </c>
      <c r="C102" s="5">
        <v>448</v>
      </c>
      <c r="D102" s="5">
        <v>461</v>
      </c>
      <c r="E102" s="6">
        <f t="shared" si="8"/>
        <v>2.9017857142857144E-2</v>
      </c>
    </row>
    <row r="103" spans="2:5" ht="20.100000000000001" customHeight="1" thickBot="1" x14ac:dyDescent="0.25">
      <c r="B103" s="4" t="s">
        <v>98</v>
      </c>
      <c r="C103" s="6">
        <f>(C101+C102)/C100</f>
        <v>0.65225933202357567</v>
      </c>
      <c r="D103" s="6">
        <f>(D101+D102)/D100</f>
        <v>0.63598074608904931</v>
      </c>
      <c r="E103" s="6">
        <f t="shared" si="8"/>
        <v>-2.4957229640584083E-2</v>
      </c>
    </row>
    <row r="104" spans="2:5" ht="20.100000000000001" customHeight="1" thickBot="1" x14ac:dyDescent="0.25">
      <c r="B104" s="4" t="s">
        <v>39</v>
      </c>
      <c r="C104" s="6">
        <v>0.64470588235294113</v>
      </c>
      <c r="D104" s="6">
        <v>0.63675213675213671</v>
      </c>
      <c r="E104" s="6">
        <f t="shared" si="8"/>
        <v>-1.2337014161831672E-2</v>
      </c>
    </row>
    <row r="105" spans="2:5" ht="20.100000000000001" customHeight="1" thickBot="1" x14ac:dyDescent="0.25">
      <c r="B105" s="4" t="s">
        <v>40</v>
      </c>
      <c r="C105" s="6">
        <v>0.66174298375184637</v>
      </c>
      <c r="D105" s="6">
        <v>0.63498622589531684</v>
      </c>
      <c r="E105" s="6">
        <f t="shared" si="8"/>
        <v>-4.0433761314443067E-2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1552</v>
      </c>
      <c r="D112" s="5">
        <v>1288</v>
      </c>
      <c r="E112" s="6">
        <f>IF(C112&gt;0,(D112-C112)/C112,"-")</f>
        <v>-0.17010309278350516</v>
      </c>
    </row>
    <row r="113" spans="2:14" ht="15" thickBot="1" x14ac:dyDescent="0.25">
      <c r="B113" s="4" t="s">
        <v>56</v>
      </c>
      <c r="C113" s="5">
        <v>1025</v>
      </c>
      <c r="D113" s="5">
        <v>815</v>
      </c>
      <c r="E113" s="6">
        <f t="shared" ref="E113:E114" si="9">IF(C113&gt;0,(D113-C113)/C113,"-")</f>
        <v>-0.20487804878048779</v>
      </c>
    </row>
    <row r="114" spans="2:14" ht="15" thickBot="1" x14ac:dyDescent="0.25">
      <c r="B114" s="4" t="s">
        <v>57</v>
      </c>
      <c r="C114" s="5">
        <v>527</v>
      </c>
      <c r="D114" s="5">
        <v>473</v>
      </c>
      <c r="E114" s="6">
        <f t="shared" si="9"/>
        <v>-0.10246679316888045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6</v>
      </c>
      <c r="D128" s="10">
        <v>0</v>
      </c>
      <c r="E128" s="10">
        <v>3</v>
      </c>
      <c r="F128" s="10">
        <v>9</v>
      </c>
      <c r="G128" s="10">
        <v>8</v>
      </c>
      <c r="H128" s="10">
        <v>3</v>
      </c>
      <c r="I128" s="10">
        <v>1</v>
      </c>
      <c r="J128" s="10">
        <v>12</v>
      </c>
      <c r="K128" s="6">
        <f>IF(C128=0,"-",(G128-C128)/C128)</f>
        <v>0.33333333333333331</v>
      </c>
      <c r="L128" s="6" t="str">
        <f t="shared" ref="L128:N133" si="10">IF(D128=0,"-",(H128-D128)/D128)</f>
        <v>-</v>
      </c>
      <c r="M128" s="6">
        <f t="shared" si="10"/>
        <v>-0.66666666666666663</v>
      </c>
      <c r="N128" s="6">
        <f t="shared" si="10"/>
        <v>0.33333333333333331</v>
      </c>
    </row>
    <row r="129" spans="2:14" ht="15" thickBot="1" x14ac:dyDescent="0.25">
      <c r="B129" s="4" t="s">
        <v>64</v>
      </c>
      <c r="C129" s="10">
        <v>1</v>
      </c>
      <c r="D129" s="10">
        <v>1</v>
      </c>
      <c r="E129" s="10">
        <v>0</v>
      </c>
      <c r="F129" s="10">
        <v>2</v>
      </c>
      <c r="G129" s="10">
        <v>4</v>
      </c>
      <c r="H129" s="10">
        <v>1</v>
      </c>
      <c r="I129" s="10">
        <v>0</v>
      </c>
      <c r="J129" s="10">
        <v>5</v>
      </c>
      <c r="K129" s="6">
        <f t="shared" ref="K129:K133" si="11">IF(C129=0,"-",(G129-C129)/C129)</f>
        <v>3</v>
      </c>
      <c r="L129" s="6">
        <f t="shared" si="10"/>
        <v>0</v>
      </c>
      <c r="M129" s="6" t="str">
        <f t="shared" si="10"/>
        <v>-</v>
      </c>
      <c r="N129" s="6">
        <f t="shared" si="10"/>
        <v>1.5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2</v>
      </c>
      <c r="D131" s="10">
        <v>0</v>
      </c>
      <c r="E131" s="10">
        <v>0</v>
      </c>
      <c r="F131" s="10">
        <v>2</v>
      </c>
      <c r="G131" s="10">
        <v>4</v>
      </c>
      <c r="H131" s="10">
        <v>0</v>
      </c>
      <c r="I131" s="10">
        <v>0</v>
      </c>
      <c r="J131" s="10">
        <v>4</v>
      </c>
      <c r="K131" s="6">
        <f t="shared" si="11"/>
        <v>1</v>
      </c>
      <c r="L131" s="6" t="str">
        <f t="shared" si="10"/>
        <v>-</v>
      </c>
      <c r="M131" s="6" t="str">
        <f t="shared" si="10"/>
        <v>-</v>
      </c>
      <c r="N131" s="6">
        <f t="shared" si="10"/>
        <v>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1</v>
      </c>
      <c r="H132" s="10">
        <v>0</v>
      </c>
      <c r="I132" s="10">
        <v>0</v>
      </c>
      <c r="J132" s="10">
        <v>1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9</v>
      </c>
      <c r="D133" s="10">
        <v>1</v>
      </c>
      <c r="E133" s="10">
        <v>3</v>
      </c>
      <c r="F133" s="10">
        <v>13</v>
      </c>
      <c r="G133" s="10">
        <v>17</v>
      </c>
      <c r="H133" s="10">
        <v>4</v>
      </c>
      <c r="I133" s="10">
        <v>1</v>
      </c>
      <c r="J133" s="10">
        <v>22</v>
      </c>
      <c r="K133" s="6">
        <f t="shared" si="11"/>
        <v>0.88888888888888884</v>
      </c>
      <c r="L133" s="6">
        <f t="shared" si="10"/>
        <v>3</v>
      </c>
      <c r="M133" s="6">
        <f t="shared" si="10"/>
        <v>-0.66666666666666663</v>
      </c>
      <c r="N133" s="6">
        <f t="shared" si="10"/>
        <v>0.69230769230769229</v>
      </c>
    </row>
    <row r="134" spans="2:14" ht="15" thickBot="1" x14ac:dyDescent="0.25">
      <c r="B134" s="4" t="s">
        <v>36</v>
      </c>
      <c r="C134" s="6">
        <f>IF(C128=0,"-",C128/(C128+C129))</f>
        <v>0.8571428571428571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0.81818181818181823</v>
      </c>
      <c r="G134" s="6">
        <f t="shared" si="12"/>
        <v>0.66666666666666663</v>
      </c>
      <c r="H134" s="6">
        <f t="shared" si="12"/>
        <v>0.75</v>
      </c>
      <c r="I134" s="6">
        <f t="shared" si="12"/>
        <v>1</v>
      </c>
      <c r="J134" s="6">
        <f t="shared" si="12"/>
        <v>0.70588235294117652</v>
      </c>
      <c r="K134" s="6">
        <f>IF(OR(C134="-",G134="-"),"-",(G134-C134)/C134)</f>
        <v>-0.22222222222222221</v>
      </c>
      <c r="L134" s="6" t="str">
        <f t="shared" ref="L134:N135" si="13">IF(OR(D134="-",H134="-"),"-",(H134-D134)/D134)</f>
        <v>-</v>
      </c>
      <c r="M134" s="6">
        <f t="shared" si="13"/>
        <v>0</v>
      </c>
      <c r="N134" s="6">
        <f t="shared" si="13"/>
        <v>-0.1372549019607843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>
        <f>IF(OR(C135="-",G135="-"),"-",(G135-C135)/C135)</f>
        <v>0</v>
      </c>
      <c r="L135" s="6" t="str">
        <f t="shared" si="13"/>
        <v>-</v>
      </c>
      <c r="M135" s="6" t="str">
        <f t="shared" si="13"/>
        <v>-</v>
      </c>
      <c r="N135" s="6">
        <f t="shared" si="13"/>
        <v>0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44</v>
      </c>
      <c r="D143" s="10">
        <v>0</v>
      </c>
      <c r="E143" s="10">
        <v>5</v>
      </c>
      <c r="F143" s="10">
        <v>49</v>
      </c>
      <c r="G143" s="10">
        <v>53</v>
      </c>
      <c r="H143" s="10">
        <v>0</v>
      </c>
      <c r="I143" s="10">
        <v>2</v>
      </c>
      <c r="J143" s="10">
        <v>55</v>
      </c>
      <c r="K143" s="6">
        <f>IF(C143=0,"-",(G143-C143)/C143)</f>
        <v>0.20454545454545456</v>
      </c>
      <c r="L143" s="6" t="str">
        <f t="shared" ref="L143:N147" si="15">IF(D143=0,"-",(H143-D143)/D143)</f>
        <v>-</v>
      </c>
      <c r="M143" s="6">
        <f t="shared" si="15"/>
        <v>-0.6</v>
      </c>
      <c r="N143" s="6">
        <f t="shared" si="15"/>
        <v>0.12244897959183673</v>
      </c>
    </row>
    <row r="144" spans="2:14" ht="15" thickBot="1" x14ac:dyDescent="0.25">
      <c r="B144" s="4" t="s">
        <v>72</v>
      </c>
      <c r="C144" s="10">
        <v>13</v>
      </c>
      <c r="D144" s="10">
        <v>0</v>
      </c>
      <c r="E144" s="10">
        <v>2</v>
      </c>
      <c r="F144" s="10">
        <v>15</v>
      </c>
      <c r="G144" s="10">
        <v>32</v>
      </c>
      <c r="H144" s="10">
        <v>0</v>
      </c>
      <c r="I144" s="10">
        <v>1</v>
      </c>
      <c r="J144" s="10">
        <v>33</v>
      </c>
      <c r="K144" s="6">
        <f t="shared" ref="K144:K147" si="16">IF(C144=0,"-",(G144-C144)/C144)</f>
        <v>1.4615384615384615</v>
      </c>
      <c r="L144" s="6" t="str">
        <f t="shared" si="15"/>
        <v>-</v>
      </c>
      <c r="M144" s="6">
        <f t="shared" si="15"/>
        <v>-0.5</v>
      </c>
      <c r="N144" s="6">
        <f t="shared" si="15"/>
        <v>1.2</v>
      </c>
    </row>
    <row r="145" spans="2:14" ht="15" thickBot="1" x14ac:dyDescent="0.25">
      <c r="B145" s="4" t="s">
        <v>73</v>
      </c>
      <c r="C145" s="10">
        <v>190</v>
      </c>
      <c r="D145" s="10">
        <v>0</v>
      </c>
      <c r="E145" s="10">
        <v>15</v>
      </c>
      <c r="F145" s="10">
        <v>205</v>
      </c>
      <c r="G145" s="10">
        <v>213</v>
      </c>
      <c r="H145" s="10">
        <v>0</v>
      </c>
      <c r="I145" s="10">
        <v>11</v>
      </c>
      <c r="J145" s="10">
        <v>224</v>
      </c>
      <c r="K145" s="6">
        <f t="shared" si="16"/>
        <v>0.12105263157894737</v>
      </c>
      <c r="L145" s="6" t="str">
        <f t="shared" si="15"/>
        <v>-</v>
      </c>
      <c r="M145" s="6">
        <f t="shared" si="15"/>
        <v>-0.26666666666666666</v>
      </c>
      <c r="N145" s="6">
        <f t="shared" si="15"/>
        <v>9.2682926829268292E-2</v>
      </c>
    </row>
    <row r="146" spans="2:14" ht="15" thickBot="1" x14ac:dyDescent="0.25">
      <c r="B146" s="4" t="s">
        <v>74</v>
      </c>
      <c r="C146" s="10">
        <v>90</v>
      </c>
      <c r="D146" s="10">
        <v>0</v>
      </c>
      <c r="E146" s="10">
        <v>28</v>
      </c>
      <c r="F146" s="10">
        <v>118</v>
      </c>
      <c r="G146" s="10">
        <v>87</v>
      </c>
      <c r="H146" s="10">
        <v>0</v>
      </c>
      <c r="I146" s="10">
        <v>17</v>
      </c>
      <c r="J146" s="10">
        <v>104</v>
      </c>
      <c r="K146" s="6">
        <f t="shared" si="16"/>
        <v>-3.3333333333333333E-2</v>
      </c>
      <c r="L146" s="6" t="str">
        <f t="shared" si="15"/>
        <v>-</v>
      </c>
      <c r="M146" s="6">
        <f t="shared" si="15"/>
        <v>-0.39285714285714285</v>
      </c>
      <c r="N146" s="6">
        <f t="shared" si="15"/>
        <v>-0.11864406779661017</v>
      </c>
    </row>
    <row r="147" spans="2:14" ht="15" thickBot="1" x14ac:dyDescent="0.25">
      <c r="B147" s="4" t="s">
        <v>75</v>
      </c>
      <c r="C147" s="10">
        <v>3</v>
      </c>
      <c r="D147" s="10">
        <v>0</v>
      </c>
      <c r="E147" s="10">
        <v>1</v>
      </c>
      <c r="F147" s="10">
        <v>4</v>
      </c>
      <c r="G147" s="10">
        <v>5</v>
      </c>
      <c r="H147" s="10">
        <v>0</v>
      </c>
      <c r="I147" s="10">
        <v>1</v>
      </c>
      <c r="J147" s="10">
        <v>6</v>
      </c>
      <c r="K147" s="6">
        <f t="shared" si="16"/>
        <v>0.66666666666666663</v>
      </c>
      <c r="L147" s="6" t="str">
        <f t="shared" si="15"/>
        <v>-</v>
      </c>
      <c r="M147" s="6">
        <f t="shared" si="15"/>
        <v>0</v>
      </c>
      <c r="N147" s="6">
        <f t="shared" si="15"/>
        <v>0.5</v>
      </c>
    </row>
    <row r="148" spans="2:14" ht="15" thickBot="1" x14ac:dyDescent="0.25">
      <c r="B148" s="7" t="s">
        <v>68</v>
      </c>
      <c r="C148" s="10">
        <v>340</v>
      </c>
      <c r="D148" s="10">
        <v>0</v>
      </c>
      <c r="E148" s="10">
        <v>51</v>
      </c>
      <c r="F148" s="10">
        <v>391</v>
      </c>
      <c r="G148" s="10">
        <v>390</v>
      </c>
      <c r="H148" s="10">
        <v>0</v>
      </c>
      <c r="I148" s="10">
        <v>32</v>
      </c>
      <c r="J148" s="10">
        <v>422</v>
      </c>
      <c r="K148" s="6">
        <f t="shared" ref="K148" si="17">IF(C148=0,"-",(G148-C148)/C148)</f>
        <v>0.14705882352941177</v>
      </c>
      <c r="L148" s="6" t="str">
        <f t="shared" ref="L148" si="18">IF(D148=0,"-",(H148-D148)/D148)</f>
        <v>-</v>
      </c>
      <c r="M148" s="6">
        <f t="shared" ref="M148" si="19">IF(E148=0,"-",(I148-E148)/E148)</f>
        <v>-0.37254901960784315</v>
      </c>
      <c r="N148" s="6">
        <f t="shared" ref="N148" si="20">IF(F148=0,"-",(J148-F148)/F148)</f>
        <v>7.9283887468030695E-2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0.18803418803418803</v>
      </c>
      <c r="D149" s="6" t="str">
        <f t="shared" si="21"/>
        <v>-</v>
      </c>
      <c r="E149" s="6">
        <f t="shared" si="21"/>
        <v>0.25</v>
      </c>
      <c r="F149" s="6">
        <f t="shared" si="21"/>
        <v>0.19291338582677164</v>
      </c>
      <c r="G149" s="6">
        <f t="shared" si="21"/>
        <v>0.19924812030075187</v>
      </c>
      <c r="H149" s="6" t="str">
        <f t="shared" si="21"/>
        <v>-</v>
      </c>
      <c r="I149" s="6">
        <f t="shared" si="21"/>
        <v>0.15384615384615385</v>
      </c>
      <c r="J149" s="6">
        <f t="shared" si="21"/>
        <v>0.1971326164874552</v>
      </c>
      <c r="K149" s="6">
        <f>IF(OR(C149="-",G149="-"),"-",(G149-C149)/C149)</f>
        <v>5.9637730690362219E-2</v>
      </c>
      <c r="L149" s="6" t="str">
        <f t="shared" ref="L149:N150" si="22">IF(OR(D149="-",H149="-"),"-",(H149-D149)/D149)</f>
        <v>-</v>
      </c>
      <c r="M149" s="6">
        <f t="shared" si="22"/>
        <v>-0.38461538461538458</v>
      </c>
      <c r="N149" s="6">
        <f t="shared" si="22"/>
        <v>2.1871114037012709E-2</v>
      </c>
    </row>
    <row r="150" spans="2:14" ht="29.25" thickBot="1" x14ac:dyDescent="0.25">
      <c r="B150" s="7" t="s">
        <v>77</v>
      </c>
      <c r="C150" s="6">
        <f t="shared" si="21"/>
        <v>0.12621359223300971</v>
      </c>
      <c r="D150" s="6" t="str">
        <f t="shared" si="21"/>
        <v>-</v>
      </c>
      <c r="E150" s="6">
        <f t="shared" si="21"/>
        <v>6.6666666666666666E-2</v>
      </c>
      <c r="F150" s="6">
        <f t="shared" si="21"/>
        <v>0.11278195488721804</v>
      </c>
      <c r="G150" s="6">
        <f t="shared" si="21"/>
        <v>0.26890756302521007</v>
      </c>
      <c r="H150" s="6" t="str">
        <f t="shared" si="21"/>
        <v>-</v>
      </c>
      <c r="I150" s="6">
        <f t="shared" si="21"/>
        <v>5.5555555555555552E-2</v>
      </c>
      <c r="J150" s="6">
        <f t="shared" si="21"/>
        <v>0.24087591240875914</v>
      </c>
      <c r="K150" s="6">
        <f>IF(OR(C150="-",G150="-"),"-",(G150-C150)/C150)</f>
        <v>1.1305753070458953</v>
      </c>
      <c r="L150" s="6" t="str">
        <f t="shared" si="22"/>
        <v>-</v>
      </c>
      <c r="M150" s="6">
        <f t="shared" si="22"/>
        <v>-0.16666666666666671</v>
      </c>
      <c r="N150" s="6">
        <f t="shared" si="22"/>
        <v>1.1357664233576645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280</v>
      </c>
      <c r="D157" s="19">
        <v>300</v>
      </c>
      <c r="E157" s="18">
        <f>IF(C157=0,"-",(D157-C157)/C157)</f>
        <v>7.1428571428571425E-2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44</v>
      </c>
      <c r="D158" s="19">
        <v>71</v>
      </c>
      <c r="E158" s="18">
        <f t="shared" ref="E158:E159" si="23">IF(C158=0,"-",(D158-C158)/C158)</f>
        <v>0.61363636363636365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13</v>
      </c>
      <c r="D159" s="19">
        <v>14</v>
      </c>
      <c r="E159" s="18">
        <f t="shared" si="23"/>
        <v>7.6923076923076927E-2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0.83086053412462912</v>
      </c>
      <c r="D160" s="18">
        <f>IF(D157=0,"-",D157/(D157+D158+D159))</f>
        <v>0.77922077922077926</v>
      </c>
      <c r="E160" s="18">
        <f>IF(OR(C160="-",D160="-"),"-",(D160-C160)/C160)</f>
        <v>-6.2152133580705017E-2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12</v>
      </c>
      <c r="D166" s="5">
        <v>20</v>
      </c>
      <c r="E166" s="6">
        <f>IF(C166=0,"-",(D166-C166)/C166)</f>
        <v>0.66666666666666663</v>
      </c>
    </row>
    <row r="167" spans="2:14" ht="20.100000000000001" customHeight="1" thickBot="1" x14ac:dyDescent="0.25">
      <c r="B167" s="4" t="s">
        <v>41</v>
      </c>
      <c r="C167" s="5">
        <v>5</v>
      </c>
      <c r="D167" s="5">
        <v>9</v>
      </c>
      <c r="E167" s="6">
        <f t="shared" ref="E167:E168" si="24">IF(C167=0,"-",(D167-C167)/C167)</f>
        <v>0.8</v>
      </c>
    </row>
    <row r="168" spans="2:14" ht="20.100000000000001" customHeight="1" thickBot="1" x14ac:dyDescent="0.25">
      <c r="B168" s="4" t="s">
        <v>42</v>
      </c>
      <c r="C168" s="5">
        <v>4</v>
      </c>
      <c r="D168" s="5">
        <v>5</v>
      </c>
      <c r="E168" s="6">
        <f t="shared" si="24"/>
        <v>0.25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0.75</v>
      </c>
      <c r="D169" s="6">
        <f>IF(D166=0,"-",(D167+D168)/D166)</f>
        <v>0.7</v>
      </c>
      <c r="E169" s="6">
        <f t="shared" ref="E169:E171" si="25">IF(OR(C169="-",D169="-"),"-",(D169-C169)/C169)</f>
        <v>-6.6666666666666721E-2</v>
      </c>
    </row>
    <row r="170" spans="2:14" ht="20.100000000000001" customHeight="1" thickBot="1" x14ac:dyDescent="0.25">
      <c r="B170" s="4" t="s">
        <v>39</v>
      </c>
      <c r="C170" s="6">
        <v>0.625</v>
      </c>
      <c r="D170" s="6">
        <v>0.75</v>
      </c>
      <c r="E170" s="6">
        <f t="shared" si="25"/>
        <v>0.2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0.625</v>
      </c>
      <c r="E171" s="6">
        <f t="shared" si="25"/>
        <v>-0.375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26</v>
      </c>
      <c r="D178" s="5">
        <v>25</v>
      </c>
      <c r="E178" s="6">
        <f>IF(C178=0,"-",(D178-C178)/C178)</f>
        <v>-3.8461538461538464E-2</v>
      </c>
      <c r="H178" s="13"/>
    </row>
    <row r="179" spans="2:8" ht="15" thickBot="1" x14ac:dyDescent="0.25">
      <c r="B179" s="4" t="s">
        <v>43</v>
      </c>
      <c r="C179" s="5">
        <v>24</v>
      </c>
      <c r="D179" s="5">
        <v>20</v>
      </c>
      <c r="E179" s="6">
        <f t="shared" ref="E179:E185" si="26">IF(C179=0,"-",(D179-C179)/C179)</f>
        <v>-0.16666666666666666</v>
      </c>
      <c r="H179" s="13"/>
    </row>
    <row r="180" spans="2:8" ht="15" thickBot="1" x14ac:dyDescent="0.25">
      <c r="B180" s="4" t="s">
        <v>47</v>
      </c>
      <c r="C180" s="5">
        <v>0</v>
      </c>
      <c r="D180" s="5">
        <v>5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2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439</v>
      </c>
      <c r="D182" s="5">
        <v>430</v>
      </c>
      <c r="E182" s="6">
        <f t="shared" si="26"/>
        <v>-2.0501138952164009E-2</v>
      </c>
      <c r="H182" s="13"/>
    </row>
    <row r="183" spans="2:8" ht="15" thickBot="1" x14ac:dyDescent="0.25">
      <c r="B183" s="4" t="s">
        <v>47</v>
      </c>
      <c r="C183" s="5">
        <v>392</v>
      </c>
      <c r="D183" s="5">
        <v>402</v>
      </c>
      <c r="E183" s="6">
        <f t="shared" si="26"/>
        <v>2.5510204081632654E-2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47</v>
      </c>
      <c r="D185" s="5">
        <v>28</v>
      </c>
      <c r="E185" s="6">
        <f t="shared" si="26"/>
        <v>-0.40425531914893614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2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3</v>
      </c>
      <c r="E199" s="6">
        <f t="shared" si="27"/>
        <v>0.5</v>
      </c>
    </row>
    <row r="200" spans="2:5" ht="15" thickBot="1" x14ac:dyDescent="0.25">
      <c r="B200" s="4" t="s">
        <v>85</v>
      </c>
      <c r="C200" s="5">
        <v>2</v>
      </c>
      <c r="D200" s="5">
        <v>0</v>
      </c>
      <c r="E200" s="6">
        <f t="shared" si="27"/>
        <v>-1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2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1</v>
      </c>
      <c r="E209" s="6">
        <f t="shared" si="28"/>
        <v>-0.5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9</v>
      </c>
      <c r="E221" s="6">
        <f t="shared" ref="E221:E223" si="30">IF(C221=0,"-",(D221-C221)/C221)</f>
        <v>0.5</v>
      </c>
    </row>
    <row r="222" spans="2:5" ht="15" thickBot="1" x14ac:dyDescent="0.25">
      <c r="B222" s="16" t="s">
        <v>92</v>
      </c>
      <c r="C222" s="5">
        <v>7</v>
      </c>
      <c r="D222" s="5">
        <v>9</v>
      </c>
      <c r="E222" s="6">
        <f t="shared" si="30"/>
        <v>0.2857142857142857</v>
      </c>
    </row>
    <row r="223" spans="2:5" ht="15" thickBot="1" x14ac:dyDescent="0.25">
      <c r="B223" s="16" t="s">
        <v>93</v>
      </c>
      <c r="C223" s="5">
        <v>19</v>
      </c>
      <c r="D223" s="5">
        <v>21</v>
      </c>
      <c r="E223" s="6">
        <f t="shared" si="30"/>
        <v>0.10526315789473684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1636</v>
      </c>
      <c r="D14" s="5">
        <v>2180</v>
      </c>
      <c r="E14" s="6">
        <f>IF(C14&gt;0,(D14-C14)/C14)</f>
        <v>0.33251833740831294</v>
      </c>
    </row>
    <row r="15" spans="1:5" ht="20.100000000000001" customHeight="1" thickBot="1" x14ac:dyDescent="0.25">
      <c r="B15" s="4" t="s">
        <v>17</v>
      </c>
      <c r="C15" s="5">
        <v>1636</v>
      </c>
      <c r="D15" s="5">
        <v>2180</v>
      </c>
      <c r="E15" s="6">
        <f t="shared" ref="E15:E25" si="0">IF(C15&gt;0,(D15-C15)/C15)</f>
        <v>0.33251833740831294</v>
      </c>
    </row>
    <row r="16" spans="1:5" ht="20.100000000000001" customHeight="1" thickBot="1" x14ac:dyDescent="0.25">
      <c r="B16" s="4" t="s">
        <v>18</v>
      </c>
      <c r="C16" s="5">
        <v>989</v>
      </c>
      <c r="D16" s="5">
        <v>1346</v>
      </c>
      <c r="E16" s="6">
        <f t="shared" si="0"/>
        <v>0.3609706774519717</v>
      </c>
    </row>
    <row r="17" spans="2:5" ht="20.100000000000001" customHeight="1" thickBot="1" x14ac:dyDescent="0.25">
      <c r="B17" s="4" t="s">
        <v>19</v>
      </c>
      <c r="C17" s="5">
        <v>647</v>
      </c>
      <c r="D17" s="5">
        <v>834</v>
      </c>
      <c r="E17" s="6">
        <f t="shared" si="0"/>
        <v>0.28902627511591961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7</v>
      </c>
      <c r="E18" s="6">
        <f>IF(C18=0,"-",(D18-C18)/C18)</f>
        <v>1.3333333333333333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6</v>
      </c>
      <c r="E19" s="6">
        <f>IF(C19=0,"-",(D19-C19)/C19)</f>
        <v>5</v>
      </c>
    </row>
    <row r="20" spans="2:5" ht="20.100000000000001" customHeight="1" thickBot="1" x14ac:dyDescent="0.25">
      <c r="B20" s="4" t="s">
        <v>20</v>
      </c>
      <c r="C20" s="6">
        <f>C17/C15</f>
        <v>0.3954767726161369</v>
      </c>
      <c r="D20" s="6">
        <f>D17/D15</f>
        <v>0.38256880733944953</v>
      </c>
      <c r="E20" s="6">
        <f t="shared" si="0"/>
        <v>-3.2638997206585044E-2</v>
      </c>
    </row>
    <row r="21" spans="2:5" ht="30" customHeight="1" thickBot="1" x14ac:dyDescent="0.25">
      <c r="B21" s="4" t="s">
        <v>23</v>
      </c>
      <c r="C21" s="5">
        <v>158</v>
      </c>
      <c r="D21" s="5">
        <v>110</v>
      </c>
      <c r="E21" s="6">
        <f t="shared" si="0"/>
        <v>-0.30379746835443039</v>
      </c>
    </row>
    <row r="22" spans="2:5" ht="20.100000000000001" customHeight="1" thickBot="1" x14ac:dyDescent="0.25">
      <c r="B22" s="4" t="s">
        <v>24</v>
      </c>
      <c r="C22" s="5">
        <v>109</v>
      </c>
      <c r="D22" s="5">
        <v>70</v>
      </c>
      <c r="E22" s="6">
        <f t="shared" si="0"/>
        <v>-0.3577981651376147</v>
      </c>
    </row>
    <row r="23" spans="2:5" ht="20.100000000000001" customHeight="1" thickBot="1" x14ac:dyDescent="0.25">
      <c r="B23" s="4" t="s">
        <v>25</v>
      </c>
      <c r="C23" s="5">
        <v>49</v>
      </c>
      <c r="D23" s="5">
        <v>40</v>
      </c>
      <c r="E23" s="6">
        <f t="shared" si="0"/>
        <v>-0.18367346938775511</v>
      </c>
    </row>
    <row r="24" spans="2:5" ht="20.100000000000001" customHeight="1" thickBot="1" x14ac:dyDescent="0.25">
      <c r="B24" s="4" t="s">
        <v>21</v>
      </c>
      <c r="C24" s="6">
        <f>C23/C21</f>
        <v>0.310126582278481</v>
      </c>
      <c r="D24" s="6">
        <f t="shared" ref="D24" si="1">D23/D21</f>
        <v>0.36363636363636365</v>
      </c>
      <c r="E24" s="6">
        <f t="shared" si="0"/>
        <v>0.17254174397031549</v>
      </c>
    </row>
    <row r="25" spans="2:5" ht="20.100000000000001" customHeight="1" thickBot="1" x14ac:dyDescent="0.25">
      <c r="B25" s="7" t="s">
        <v>26</v>
      </c>
      <c r="C25" s="6">
        <v>0.21579583287166743</v>
      </c>
      <c r="D25" s="6">
        <v>0.28527272988990826</v>
      </c>
      <c r="E25" s="6">
        <f t="shared" si="0"/>
        <v>0.3219566202631835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365</v>
      </c>
      <c r="D34" s="5">
        <v>431</v>
      </c>
      <c r="E34" s="6">
        <f>IF(C34&gt;0,(D34-C34)/C34,"-")</f>
        <v>0.18082191780821918</v>
      </c>
    </row>
    <row r="35" spans="2:5" ht="20.100000000000001" customHeight="1" thickBot="1" x14ac:dyDescent="0.25">
      <c r="B35" s="4" t="s">
        <v>29</v>
      </c>
      <c r="C35" s="5">
        <v>1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300</v>
      </c>
      <c r="D36" s="5">
        <v>329</v>
      </c>
      <c r="E36" s="6">
        <f t="shared" si="2"/>
        <v>9.6666666666666665E-2</v>
      </c>
    </row>
    <row r="37" spans="2:5" ht="20.100000000000001" customHeight="1" thickBot="1" x14ac:dyDescent="0.25">
      <c r="B37" s="4" t="s">
        <v>30</v>
      </c>
      <c r="C37" s="5">
        <v>64</v>
      </c>
      <c r="D37" s="5">
        <v>102</v>
      </c>
      <c r="E37" s="6">
        <f t="shared" si="2"/>
        <v>0.59375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314</v>
      </c>
      <c r="D44" s="5">
        <v>423</v>
      </c>
      <c r="E44" s="6">
        <f>IF(C44&gt;0,(D44-C44)/C44,"-")</f>
        <v>0.34713375796178342</v>
      </c>
    </row>
    <row r="45" spans="2:5" ht="20.100000000000001" customHeight="1" thickBot="1" x14ac:dyDescent="0.25">
      <c r="B45" s="4" t="s">
        <v>34</v>
      </c>
      <c r="C45" s="5">
        <v>18</v>
      </c>
      <c r="D45" s="5">
        <v>22</v>
      </c>
      <c r="E45" s="6">
        <f t="shared" ref="E45:E51" si="3">IF(C45&gt;0,(D45-C45)/C45,"-")</f>
        <v>0.22222222222222221</v>
      </c>
    </row>
    <row r="46" spans="2:5" ht="20.100000000000001" customHeight="1" thickBot="1" x14ac:dyDescent="0.25">
      <c r="B46" s="4" t="s">
        <v>31</v>
      </c>
      <c r="C46" s="5">
        <v>6</v>
      </c>
      <c r="D46" s="5">
        <v>11</v>
      </c>
      <c r="E46" s="6">
        <f t="shared" si="3"/>
        <v>0.83333333333333337</v>
      </c>
    </row>
    <row r="47" spans="2:5" ht="20.100000000000001" customHeight="1" thickBot="1" x14ac:dyDescent="0.25">
      <c r="B47" s="4" t="s">
        <v>32</v>
      </c>
      <c r="C47" s="5">
        <v>689</v>
      </c>
      <c r="D47" s="5">
        <v>827</v>
      </c>
      <c r="E47" s="6">
        <f t="shared" si="3"/>
        <v>0.20029027576197386</v>
      </c>
    </row>
    <row r="48" spans="2:5" ht="20.100000000000001" customHeight="1" thickBot="1" x14ac:dyDescent="0.25">
      <c r="B48" s="4" t="s">
        <v>35</v>
      </c>
      <c r="C48" s="5">
        <v>273</v>
      </c>
      <c r="D48" s="5">
        <v>272</v>
      </c>
      <c r="E48" s="6">
        <f t="shared" si="3"/>
        <v>-3.663003663003663E-3</v>
      </c>
    </row>
    <row r="49" spans="2:5" ht="20.100000000000001" customHeight="1" thickBot="1" x14ac:dyDescent="0.25">
      <c r="B49" s="4" t="s">
        <v>67</v>
      </c>
      <c r="C49" s="5">
        <v>285</v>
      </c>
      <c r="D49" s="5">
        <v>374</v>
      </c>
      <c r="E49" s="6">
        <f t="shared" si="3"/>
        <v>0.31228070175438599</v>
      </c>
    </row>
    <row r="50" spans="2:5" ht="20.100000000000001" customHeight="1" collapsed="1" thickBot="1" x14ac:dyDescent="0.25">
      <c r="B50" s="4" t="s">
        <v>36</v>
      </c>
      <c r="C50" s="6">
        <f>C44/(C44+C45)</f>
        <v>0.94578313253012047</v>
      </c>
      <c r="D50" s="6">
        <f>D44/(D44+D45)</f>
        <v>0.95056179775280902</v>
      </c>
      <c r="E50" s="6">
        <f t="shared" si="3"/>
        <v>5.0526014456452181E-3</v>
      </c>
    </row>
    <row r="51" spans="2:5" ht="20.100000000000001" customHeight="1" thickBot="1" x14ac:dyDescent="0.25">
      <c r="B51" s="4" t="s">
        <v>37</v>
      </c>
      <c r="C51" s="6">
        <f>C47/(C46+C47)</f>
        <v>0.99136690647482018</v>
      </c>
      <c r="D51" s="6">
        <f t="shared" ref="D51" si="4">D47/(D46+D47)</f>
        <v>0.98687350835322196</v>
      </c>
      <c r="E51" s="6">
        <f t="shared" si="3"/>
        <v>-4.5325278585061799E-3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336</v>
      </c>
      <c r="D58" s="5">
        <v>450</v>
      </c>
      <c r="E58" s="6">
        <f>IF(C58&gt;0,(D58-C58)/C58,"-")</f>
        <v>0.3392857142857143</v>
      </c>
    </row>
    <row r="59" spans="2:5" ht="20.100000000000001" customHeight="1" thickBot="1" x14ac:dyDescent="0.25">
      <c r="B59" s="4" t="s">
        <v>41</v>
      </c>
      <c r="C59" s="5">
        <v>198</v>
      </c>
      <c r="D59" s="5">
        <v>257</v>
      </c>
      <c r="E59" s="6">
        <f t="shared" ref="E59:E63" si="5">IF(C59&gt;0,(D59-C59)/C59,"-")</f>
        <v>0.29797979797979796</v>
      </c>
    </row>
    <row r="60" spans="2:5" ht="20.100000000000001" customHeight="1" thickBot="1" x14ac:dyDescent="0.25">
      <c r="B60" s="4" t="s">
        <v>42</v>
      </c>
      <c r="C60" s="5">
        <v>120</v>
      </c>
      <c r="D60" s="5">
        <v>169</v>
      </c>
      <c r="E60" s="6">
        <f t="shared" si="5"/>
        <v>0.40833333333333333</v>
      </c>
    </row>
    <row r="61" spans="2:5" ht="20.100000000000001" customHeight="1" collapsed="1" thickBot="1" x14ac:dyDescent="0.25">
      <c r="B61" s="4" t="s">
        <v>98</v>
      </c>
      <c r="C61" s="6">
        <f>(C59+C60)/C58</f>
        <v>0.9464285714285714</v>
      </c>
      <c r="D61" s="6">
        <f>(D59+D60)/D58</f>
        <v>0.94666666666666666</v>
      </c>
      <c r="E61" s="6">
        <f t="shared" si="5"/>
        <v>2.5157232704404775E-4</v>
      </c>
    </row>
    <row r="62" spans="2:5" ht="20.100000000000001" customHeight="1" thickBot="1" x14ac:dyDescent="0.25">
      <c r="B62" s="4" t="s">
        <v>39</v>
      </c>
      <c r="C62" s="6">
        <v>0.92523364485981308</v>
      </c>
      <c r="D62" s="6">
        <v>0.93454545454545457</v>
      </c>
      <c r="E62" s="6">
        <f t="shared" si="5"/>
        <v>1.006427915518828E-2</v>
      </c>
    </row>
    <row r="63" spans="2:5" ht="20.100000000000001" customHeight="1" thickBot="1" x14ac:dyDescent="0.25">
      <c r="B63" s="4" t="s">
        <v>40</v>
      </c>
      <c r="C63" s="6">
        <v>0.98360655737704916</v>
      </c>
      <c r="D63" s="6">
        <v>0.96571428571428575</v>
      </c>
      <c r="E63" s="6">
        <f t="shared" si="5"/>
        <v>-1.8190476190476139E-2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1757</v>
      </c>
      <c r="D70" s="5">
        <v>2271</v>
      </c>
      <c r="E70" s="6">
        <f>IF(C70&gt;0,(D70-C70)/C70,"-")</f>
        <v>0.292544109277177</v>
      </c>
    </row>
    <row r="71" spans="2:10" ht="20.100000000000001" customHeight="1" thickBot="1" x14ac:dyDescent="0.25">
      <c r="B71" s="4" t="s">
        <v>45</v>
      </c>
      <c r="C71" s="5">
        <v>617</v>
      </c>
      <c r="D71" s="5">
        <v>741</v>
      </c>
      <c r="E71" s="6">
        <f t="shared" ref="E71:E77" si="6">IF(C71&gt;0,(D71-C71)/C71,"-")</f>
        <v>0.20097244732576985</v>
      </c>
    </row>
    <row r="72" spans="2:10" ht="20.100000000000001" customHeight="1" thickBot="1" x14ac:dyDescent="0.25">
      <c r="B72" s="4" t="s">
        <v>43</v>
      </c>
      <c r="C72" s="5">
        <v>6</v>
      </c>
      <c r="D72" s="5">
        <v>3</v>
      </c>
      <c r="E72" s="6">
        <f t="shared" si="6"/>
        <v>-0.5</v>
      </c>
    </row>
    <row r="73" spans="2:10" ht="20.100000000000001" customHeight="1" thickBot="1" x14ac:dyDescent="0.25">
      <c r="B73" s="4" t="s">
        <v>46</v>
      </c>
      <c r="C73" s="5">
        <v>823</v>
      </c>
      <c r="D73" s="5">
        <v>1209</v>
      </c>
      <c r="E73" s="6">
        <f t="shared" si="6"/>
        <v>0.46901579586877279</v>
      </c>
    </row>
    <row r="74" spans="2:10" ht="20.100000000000001" customHeight="1" thickBot="1" x14ac:dyDescent="0.25">
      <c r="B74" s="4" t="s">
        <v>47</v>
      </c>
      <c r="C74" s="5">
        <v>246</v>
      </c>
      <c r="D74" s="5">
        <v>259</v>
      </c>
      <c r="E74" s="6">
        <f t="shared" si="6"/>
        <v>5.2845528455284556E-2</v>
      </c>
    </row>
    <row r="75" spans="2:10" ht="20.100000000000001" customHeight="1" thickBot="1" x14ac:dyDescent="0.25">
      <c r="B75" s="4" t="s">
        <v>48</v>
      </c>
      <c r="C75" s="5">
        <v>65</v>
      </c>
      <c r="D75" s="5">
        <v>59</v>
      </c>
      <c r="E75" s="6">
        <f t="shared" si="6"/>
        <v>-9.2307692307692313E-2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110</v>
      </c>
      <c r="D90" s="5">
        <v>127</v>
      </c>
      <c r="E90" s="6">
        <f>IF(C90&gt;0,(D90-C90)/C90,"-")</f>
        <v>0.15454545454545454</v>
      </c>
    </row>
    <row r="91" spans="2:5" ht="29.25" thickBot="1" x14ac:dyDescent="0.25">
      <c r="B91" s="4" t="s">
        <v>52</v>
      </c>
      <c r="C91" s="5">
        <v>48</v>
      </c>
      <c r="D91" s="5">
        <v>52</v>
      </c>
      <c r="E91" s="6">
        <f t="shared" ref="E91:E93" si="7">IF(C91&gt;0,(D91-C91)/C91,"-")</f>
        <v>8.3333333333333329E-2</v>
      </c>
    </row>
    <row r="92" spans="2:5" ht="29.25" customHeight="1" thickBot="1" x14ac:dyDescent="0.25">
      <c r="B92" s="4" t="s">
        <v>53</v>
      </c>
      <c r="C92" s="5">
        <v>71</v>
      </c>
      <c r="D92" s="5">
        <v>77</v>
      </c>
      <c r="E92" s="6">
        <f t="shared" si="7"/>
        <v>8.4507042253521125E-2</v>
      </c>
    </row>
    <row r="93" spans="2:5" ht="29.25" customHeight="1" thickBot="1" x14ac:dyDescent="0.25">
      <c r="B93" s="4" t="s">
        <v>54</v>
      </c>
      <c r="C93" s="6">
        <f>(C90+C91)/(C90+C91+C92)</f>
        <v>0.68995633187772931</v>
      </c>
      <c r="D93" s="6">
        <f>(D90+D91)/(D90+D91+D92)</f>
        <v>0.69921875</v>
      </c>
      <c r="E93" s="6">
        <f t="shared" si="7"/>
        <v>1.3424643987341693E-2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229</v>
      </c>
      <c r="D100" s="5">
        <v>256</v>
      </c>
      <c r="E100" s="6">
        <f>IF(C100&gt;0,(D100-C100)/C100,"-")</f>
        <v>0.11790393013100436</v>
      </c>
    </row>
    <row r="101" spans="2:5" ht="20.100000000000001" customHeight="1" thickBot="1" x14ac:dyDescent="0.25">
      <c r="B101" s="4" t="s">
        <v>41</v>
      </c>
      <c r="C101" s="5">
        <v>87</v>
      </c>
      <c r="D101" s="5">
        <v>92</v>
      </c>
      <c r="E101" s="6">
        <f t="shared" ref="E101:E105" si="8">IF(C101&gt;0,(D101-C101)/C101,"-")</f>
        <v>5.7471264367816091E-2</v>
      </c>
    </row>
    <row r="102" spans="2:5" ht="20.100000000000001" customHeight="1" thickBot="1" x14ac:dyDescent="0.25">
      <c r="B102" s="4" t="s">
        <v>42</v>
      </c>
      <c r="C102" s="5">
        <v>71</v>
      </c>
      <c r="D102" s="5">
        <v>87</v>
      </c>
      <c r="E102" s="6">
        <f t="shared" si="8"/>
        <v>0.22535211267605634</v>
      </c>
    </row>
    <row r="103" spans="2:5" ht="20.100000000000001" customHeight="1" thickBot="1" x14ac:dyDescent="0.25">
      <c r="B103" s="4" t="s">
        <v>98</v>
      </c>
      <c r="C103" s="6">
        <f>(C101+C102)/C100</f>
        <v>0.68995633187772931</v>
      </c>
      <c r="D103" s="6">
        <f>(D101+D102)/D100</f>
        <v>0.69921875</v>
      </c>
      <c r="E103" s="6">
        <f t="shared" si="8"/>
        <v>1.3424643987341693E-2</v>
      </c>
    </row>
    <row r="104" spans="2:5" ht="20.100000000000001" customHeight="1" thickBot="1" x14ac:dyDescent="0.25">
      <c r="B104" s="4" t="s">
        <v>39</v>
      </c>
      <c r="C104" s="6">
        <v>0.71311475409836067</v>
      </c>
      <c r="D104" s="6">
        <v>0.69172932330827064</v>
      </c>
      <c r="E104" s="6">
        <f t="shared" si="8"/>
        <v>-2.9988765015988319E-2</v>
      </c>
    </row>
    <row r="105" spans="2:5" ht="20.100000000000001" customHeight="1" thickBot="1" x14ac:dyDescent="0.25">
      <c r="B105" s="4" t="s">
        <v>40</v>
      </c>
      <c r="C105" s="6">
        <v>0.66355140186915884</v>
      </c>
      <c r="D105" s="6">
        <v>0.70731707317073167</v>
      </c>
      <c r="E105" s="6">
        <f t="shared" si="8"/>
        <v>6.595671590518723E-2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315</v>
      </c>
      <c r="D112" s="5">
        <v>225</v>
      </c>
      <c r="E112" s="6">
        <f>IF(C112&gt;0,(D112-C112)/C112,"-")</f>
        <v>-0.2857142857142857</v>
      </c>
    </row>
    <row r="113" spans="2:14" ht="15" thickBot="1" x14ac:dyDescent="0.25">
      <c r="B113" s="4" t="s">
        <v>56</v>
      </c>
      <c r="C113" s="5">
        <v>191</v>
      </c>
      <c r="D113" s="5">
        <v>88</v>
      </c>
      <c r="E113" s="6">
        <f t="shared" ref="E113:E114" si="9">IF(C113&gt;0,(D113-C113)/C113,"-")</f>
        <v>-0.53926701570680624</v>
      </c>
    </row>
    <row r="114" spans="2:14" ht="15" thickBot="1" x14ac:dyDescent="0.25">
      <c r="B114" s="4" t="s">
        <v>57</v>
      </c>
      <c r="C114" s="5">
        <v>124</v>
      </c>
      <c r="D114" s="5">
        <v>137</v>
      </c>
      <c r="E114" s="6">
        <f t="shared" si="9"/>
        <v>0.10483870967741936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4</v>
      </c>
      <c r="H128" s="10">
        <v>0</v>
      </c>
      <c r="I128" s="10">
        <v>0</v>
      </c>
      <c r="J128" s="10">
        <v>4</v>
      </c>
      <c r="K128" s="6">
        <f>IF(C128=0,"-",(G128-C128)/C128)</f>
        <v>3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3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0</v>
      </c>
      <c r="H131" s="10">
        <v>0</v>
      </c>
      <c r="I131" s="10">
        <v>0</v>
      </c>
      <c r="J131" s="10">
        <v>0</v>
      </c>
      <c r="K131" s="6">
        <f t="shared" si="11"/>
        <v>-1</v>
      </c>
      <c r="L131" s="6" t="str">
        <f t="shared" si="10"/>
        <v>-</v>
      </c>
      <c r="M131" s="6" t="str">
        <f t="shared" si="10"/>
        <v>-</v>
      </c>
      <c r="N131" s="6">
        <f t="shared" si="10"/>
        <v>-1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1</v>
      </c>
      <c r="I132" s="10">
        <v>0</v>
      </c>
      <c r="J132" s="10">
        <v>1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0</v>
      </c>
      <c r="E133" s="10">
        <v>0</v>
      </c>
      <c r="F133" s="10">
        <v>3</v>
      </c>
      <c r="G133" s="10">
        <v>4</v>
      </c>
      <c r="H133" s="10">
        <v>1</v>
      </c>
      <c r="I133" s="10">
        <v>0</v>
      </c>
      <c r="J133" s="10">
        <v>5</v>
      </c>
      <c r="K133" s="6">
        <f t="shared" si="11"/>
        <v>0.33333333333333331</v>
      </c>
      <c r="L133" s="6" t="str">
        <f t="shared" si="10"/>
        <v>-</v>
      </c>
      <c r="M133" s="6" t="str">
        <f t="shared" si="10"/>
        <v>-</v>
      </c>
      <c r="N133" s="6">
        <f t="shared" si="10"/>
        <v>0.66666666666666663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0.5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1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1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0</v>
      </c>
      <c r="H143" s="10">
        <v>0</v>
      </c>
      <c r="I143" s="10">
        <v>0</v>
      </c>
      <c r="J143" s="10">
        <v>0</v>
      </c>
      <c r="K143" s="6">
        <f>IF(C143=0,"-",(G143-C143)/C143)</f>
        <v>-1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-1</v>
      </c>
    </row>
    <row r="144" spans="2:14" ht="15" thickBot="1" x14ac:dyDescent="0.25">
      <c r="B144" s="4" t="s">
        <v>72</v>
      </c>
      <c r="C144" s="10">
        <v>9</v>
      </c>
      <c r="D144" s="10">
        <v>0</v>
      </c>
      <c r="E144" s="10">
        <v>0</v>
      </c>
      <c r="F144" s="10">
        <v>9</v>
      </c>
      <c r="G144" s="10">
        <v>5</v>
      </c>
      <c r="H144" s="10">
        <v>0</v>
      </c>
      <c r="I144" s="10">
        <v>0</v>
      </c>
      <c r="J144" s="10">
        <v>5</v>
      </c>
      <c r="K144" s="6">
        <f t="shared" ref="K144:K147" si="16">IF(C144=0,"-",(G144-C144)/C144)</f>
        <v>-0.44444444444444442</v>
      </c>
      <c r="L144" s="6" t="str">
        <f t="shared" si="15"/>
        <v>-</v>
      </c>
      <c r="M144" s="6" t="str">
        <f t="shared" si="15"/>
        <v>-</v>
      </c>
      <c r="N144" s="6">
        <f t="shared" si="15"/>
        <v>-0.44444444444444442</v>
      </c>
    </row>
    <row r="145" spans="2:14" ht="15" thickBot="1" x14ac:dyDescent="0.25">
      <c r="B145" s="4" t="s">
        <v>73</v>
      </c>
      <c r="C145" s="10">
        <v>32</v>
      </c>
      <c r="D145" s="10">
        <v>0</v>
      </c>
      <c r="E145" s="10">
        <v>0</v>
      </c>
      <c r="F145" s="10">
        <v>32</v>
      </c>
      <c r="G145" s="10">
        <v>19</v>
      </c>
      <c r="H145" s="10">
        <v>0</v>
      </c>
      <c r="I145" s="10">
        <v>1</v>
      </c>
      <c r="J145" s="10">
        <v>20</v>
      </c>
      <c r="K145" s="6">
        <f t="shared" si="16"/>
        <v>-0.40625</v>
      </c>
      <c r="L145" s="6" t="str">
        <f t="shared" si="15"/>
        <v>-</v>
      </c>
      <c r="M145" s="6" t="str">
        <f t="shared" si="15"/>
        <v>-</v>
      </c>
      <c r="N145" s="6">
        <f t="shared" si="15"/>
        <v>-0.375</v>
      </c>
    </row>
    <row r="146" spans="2:14" ht="15" thickBot="1" x14ac:dyDescent="0.25">
      <c r="B146" s="4" t="s">
        <v>74</v>
      </c>
      <c r="C146" s="10">
        <v>20</v>
      </c>
      <c r="D146" s="10">
        <v>0</v>
      </c>
      <c r="E146" s="10">
        <v>0</v>
      </c>
      <c r="F146" s="10">
        <v>20</v>
      </c>
      <c r="G146" s="10">
        <v>7</v>
      </c>
      <c r="H146" s="10">
        <v>0</v>
      </c>
      <c r="I146" s="10">
        <v>1</v>
      </c>
      <c r="J146" s="10">
        <v>8</v>
      </c>
      <c r="K146" s="6">
        <f t="shared" si="16"/>
        <v>-0.65</v>
      </c>
      <c r="L146" s="6" t="str">
        <f t="shared" si="15"/>
        <v>-</v>
      </c>
      <c r="M146" s="6" t="str">
        <f t="shared" si="15"/>
        <v>-</v>
      </c>
      <c r="N146" s="6">
        <f t="shared" si="15"/>
        <v>-0.6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62</v>
      </c>
      <c r="D148" s="10">
        <v>0</v>
      </c>
      <c r="E148" s="10">
        <v>0</v>
      </c>
      <c r="F148" s="10">
        <v>62</v>
      </c>
      <c r="G148" s="10">
        <v>31</v>
      </c>
      <c r="H148" s="10">
        <v>0</v>
      </c>
      <c r="I148" s="10">
        <v>2</v>
      </c>
      <c r="J148" s="10">
        <v>33</v>
      </c>
      <c r="K148" s="6">
        <f t="shared" ref="K148" si="17">IF(C148=0,"-",(G148-C148)/C148)</f>
        <v>-0.5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-0.46774193548387094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3.0303030303030304E-2</v>
      </c>
      <c r="D149" s="6" t="str">
        <f t="shared" si="21"/>
        <v>-</v>
      </c>
      <c r="E149" s="6" t="str">
        <f t="shared" si="21"/>
        <v>-</v>
      </c>
      <c r="F149" s="6">
        <f t="shared" si="21"/>
        <v>3.0303030303030304E-2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0.31034482758620691</v>
      </c>
      <c r="D150" s="6" t="str">
        <f t="shared" si="21"/>
        <v>-</v>
      </c>
      <c r="E150" s="6" t="str">
        <f t="shared" si="21"/>
        <v>-</v>
      </c>
      <c r="F150" s="6">
        <f t="shared" si="21"/>
        <v>0.31034482758620691</v>
      </c>
      <c r="G150" s="6">
        <f t="shared" si="21"/>
        <v>0.41666666666666669</v>
      </c>
      <c r="H150" s="6" t="str">
        <f t="shared" si="21"/>
        <v>-</v>
      </c>
      <c r="I150" s="6" t="str">
        <f t="shared" si="21"/>
        <v>-</v>
      </c>
      <c r="J150" s="6">
        <f t="shared" si="21"/>
        <v>0.38461538461538464</v>
      </c>
      <c r="K150" s="6">
        <f>IF(OR(C150="-",G150="-"),"-",(G150-C150)/C150)</f>
        <v>0.34259259259259262</v>
      </c>
      <c r="L150" s="6" t="str">
        <f t="shared" si="22"/>
        <v>-</v>
      </c>
      <c r="M150" s="6" t="str">
        <f t="shared" si="22"/>
        <v>-</v>
      </c>
      <c r="N150" s="6">
        <f t="shared" si="22"/>
        <v>0.23931623931623935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52</v>
      </c>
      <c r="D157" s="19">
        <v>26</v>
      </c>
      <c r="E157" s="18">
        <f>IF(C157=0,"-",(D157-C157)/C157)</f>
        <v>-0.5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5</v>
      </c>
      <c r="D158" s="19">
        <v>4</v>
      </c>
      <c r="E158" s="18">
        <f t="shared" ref="E158:E159" si="23">IF(C158=0,"-",(D158-C158)/C158)</f>
        <v>-0.2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5</v>
      </c>
      <c r="D159" s="19">
        <v>1</v>
      </c>
      <c r="E159" s="18">
        <f t="shared" si="23"/>
        <v>-0.8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0.83870967741935487</v>
      </c>
      <c r="D160" s="18">
        <f>IF(D157=0,"-",D157/(D157+D158+D159))</f>
        <v>0.83870967741935487</v>
      </c>
      <c r="E160" s="18">
        <f>IF(OR(C160="-",D160="-"),"-",(D160-C160)/C160)</f>
        <v>0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4</v>
      </c>
      <c r="E166" s="6">
        <f>IF(C166=0,"-",(D166-C166)/C166)</f>
        <v>1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4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</v>
      </c>
      <c r="D169" s="6">
        <f>IF(D166=0,"-",(D167+D168)/D166)</f>
        <v>1</v>
      </c>
      <c r="E169" s="6">
        <f t="shared" ref="E169:E171" si="25">IF(OR(C169="-",D169="-"),"-",(D169-C169)/C169)</f>
        <v>1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1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0.5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5</v>
      </c>
      <c r="D178" s="5">
        <v>6</v>
      </c>
      <c r="E178" s="6">
        <f>IF(C178=0,"-",(D178-C178)/C178)</f>
        <v>0.2</v>
      </c>
      <c r="H178" s="13"/>
    </row>
    <row r="179" spans="2:8" ht="15" thickBot="1" x14ac:dyDescent="0.25">
      <c r="B179" s="4" t="s">
        <v>43</v>
      </c>
      <c r="C179" s="5">
        <v>3</v>
      </c>
      <c r="D179" s="5">
        <v>4</v>
      </c>
      <c r="E179" s="6">
        <f t="shared" ref="E179:E185" si="26">IF(C179=0,"-",(D179-C179)/C179)</f>
        <v>0.33333333333333331</v>
      </c>
      <c r="H179" s="13"/>
    </row>
    <row r="180" spans="2:8" ht="15" thickBot="1" x14ac:dyDescent="0.25">
      <c r="B180" s="4" t="s">
        <v>47</v>
      </c>
      <c r="C180" s="5">
        <v>1</v>
      </c>
      <c r="D180" s="5">
        <v>1</v>
      </c>
      <c r="E180" s="6">
        <f t="shared" si="26"/>
        <v>0</v>
      </c>
      <c r="H180" s="13"/>
    </row>
    <row r="181" spans="2:8" ht="15" thickBot="1" x14ac:dyDescent="0.25">
      <c r="B181" s="4" t="s">
        <v>78</v>
      </c>
      <c r="C181" s="5">
        <v>1</v>
      </c>
      <c r="D181" s="5">
        <v>1</v>
      </c>
      <c r="E181" s="6">
        <f t="shared" si="26"/>
        <v>0</v>
      </c>
      <c r="H181" s="13"/>
    </row>
    <row r="182" spans="2:8" ht="15" thickBot="1" x14ac:dyDescent="0.25">
      <c r="B182" s="15" t="s">
        <v>79</v>
      </c>
      <c r="C182" s="5">
        <v>58</v>
      </c>
      <c r="D182" s="5">
        <v>40</v>
      </c>
      <c r="E182" s="6">
        <f t="shared" si="26"/>
        <v>-0.31034482758620691</v>
      </c>
      <c r="H182" s="13"/>
    </row>
    <row r="183" spans="2:8" ht="15" thickBot="1" x14ac:dyDescent="0.25">
      <c r="B183" s="4" t="s">
        <v>47</v>
      </c>
      <c r="C183" s="5">
        <v>55</v>
      </c>
      <c r="D183" s="5">
        <v>35</v>
      </c>
      <c r="E183" s="6">
        <f t="shared" si="26"/>
        <v>-0.36363636363636365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5</v>
      </c>
      <c r="E185" s="6">
        <f t="shared" si="26"/>
        <v>0.66666666666666663</v>
      </c>
      <c r="H185" s="13"/>
    </row>
    <row r="186" spans="2:8" s="22" customFormat="1" x14ac:dyDescent="0.2"/>
    <row r="187" spans="2:8" s="22" customFormat="1" x14ac:dyDescent="0.2"/>
    <row r="188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5</v>
      </c>
      <c r="E197" s="6">
        <f t="shared" ref="E197:E200" si="27">IF(C197=0,"-",(D197-C197)/C197)</f>
        <v>0.25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5</v>
      </c>
      <c r="E199" s="6">
        <f t="shared" si="27"/>
        <v>0.25</v>
      </c>
    </row>
    <row r="200" spans="2:5" ht="15" thickBot="1" x14ac:dyDescent="0.25">
      <c r="B200" s="4" t="s">
        <v>85</v>
      </c>
      <c r="C200" s="5">
        <v>4</v>
      </c>
      <c r="D200" s="5">
        <v>5</v>
      </c>
      <c r="E200" s="6">
        <f t="shared" si="27"/>
        <v>0.25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5</v>
      </c>
      <c r="E208" s="6">
        <f t="shared" si="28"/>
        <v>0.25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5</v>
      </c>
      <c r="E209" s="6">
        <f t="shared" si="28"/>
        <v>0.66666666666666663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16</v>
      </c>
      <c r="D221" s="5">
        <v>5</v>
      </c>
      <c r="E221" s="6">
        <f t="shared" ref="E221:E223" si="30">IF(C221=0,"-",(D221-C221)/C221)</f>
        <v>-0.6875</v>
      </c>
    </row>
    <row r="222" spans="2:5" ht="15" thickBot="1" x14ac:dyDescent="0.25">
      <c r="B222" s="16" t="s">
        <v>92</v>
      </c>
      <c r="C222" s="5">
        <v>4</v>
      </c>
      <c r="D222" s="5">
        <v>5</v>
      </c>
      <c r="E222" s="6">
        <f t="shared" si="30"/>
        <v>0.25</v>
      </c>
    </row>
    <row r="223" spans="2:5" ht="15" thickBot="1" x14ac:dyDescent="0.25">
      <c r="B223" s="16" t="s">
        <v>93</v>
      </c>
      <c r="C223" s="5">
        <v>14</v>
      </c>
      <c r="D223" s="5">
        <v>13</v>
      </c>
      <c r="E223" s="6">
        <f t="shared" si="30"/>
        <v>-7.1428571428571425E-2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446</v>
      </c>
      <c r="D14" s="5">
        <v>498</v>
      </c>
      <c r="E14" s="6">
        <f>IF(C14&gt;0,(D14-C14)/C14)</f>
        <v>0.11659192825112108</v>
      </c>
    </row>
    <row r="15" spans="1:5" ht="20.100000000000001" customHeight="1" thickBot="1" x14ac:dyDescent="0.25">
      <c r="B15" s="4" t="s">
        <v>17</v>
      </c>
      <c r="C15" s="5">
        <v>446</v>
      </c>
      <c r="D15" s="5">
        <v>498</v>
      </c>
      <c r="E15" s="6">
        <f t="shared" ref="E15:E25" si="0">IF(C15&gt;0,(D15-C15)/C15)</f>
        <v>0.11659192825112108</v>
      </c>
    </row>
    <row r="16" spans="1:5" ht="20.100000000000001" customHeight="1" thickBot="1" x14ac:dyDescent="0.25">
      <c r="B16" s="4" t="s">
        <v>18</v>
      </c>
      <c r="C16" s="5">
        <v>263</v>
      </c>
      <c r="D16" s="5">
        <v>268</v>
      </c>
      <c r="E16" s="6">
        <f t="shared" si="0"/>
        <v>1.9011406844106463E-2</v>
      </c>
    </row>
    <row r="17" spans="2:5" ht="20.100000000000001" customHeight="1" thickBot="1" x14ac:dyDescent="0.25">
      <c r="B17" s="4" t="s">
        <v>19</v>
      </c>
      <c r="C17" s="5">
        <v>183</v>
      </c>
      <c r="D17" s="5">
        <v>230</v>
      </c>
      <c r="E17" s="6">
        <f t="shared" si="0"/>
        <v>0.25683060109289618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4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0.4103139013452915</v>
      </c>
      <c r="D20" s="6">
        <f>D17/D15</f>
        <v>0.46184738955823296</v>
      </c>
      <c r="E20" s="6">
        <f t="shared" si="0"/>
        <v>0.12559527728399938</v>
      </c>
    </row>
    <row r="21" spans="2:5" ht="30" customHeight="1" thickBot="1" x14ac:dyDescent="0.25">
      <c r="B21" s="4" t="s">
        <v>23</v>
      </c>
      <c r="C21" s="5">
        <v>6</v>
      </c>
      <c r="D21" s="5">
        <v>24</v>
      </c>
      <c r="E21" s="6">
        <f t="shared" si="0"/>
        <v>3</v>
      </c>
    </row>
    <row r="22" spans="2:5" ht="20.100000000000001" customHeight="1" thickBot="1" x14ac:dyDescent="0.25">
      <c r="B22" s="4" t="s">
        <v>24</v>
      </c>
      <c r="C22" s="5">
        <v>4</v>
      </c>
      <c r="D22" s="5">
        <v>12</v>
      </c>
      <c r="E22" s="6">
        <f t="shared" si="0"/>
        <v>2</v>
      </c>
    </row>
    <row r="23" spans="2:5" ht="20.100000000000001" customHeight="1" thickBot="1" x14ac:dyDescent="0.25">
      <c r="B23" s="4" t="s">
        <v>25</v>
      </c>
      <c r="C23" s="5">
        <v>2</v>
      </c>
      <c r="D23" s="5">
        <v>12</v>
      </c>
      <c r="E23" s="6">
        <f t="shared" si="0"/>
        <v>5</v>
      </c>
    </row>
    <row r="24" spans="2:5" ht="20.100000000000001" customHeight="1" thickBot="1" x14ac:dyDescent="0.25">
      <c r="B24" s="4" t="s">
        <v>21</v>
      </c>
      <c r="C24" s="6">
        <f>C23/C21</f>
        <v>0.33333333333333331</v>
      </c>
      <c r="D24" s="6">
        <f t="shared" ref="D24" si="1">D23/D21</f>
        <v>0.5</v>
      </c>
      <c r="E24" s="6">
        <f t="shared" si="0"/>
        <v>0.50000000000000011</v>
      </c>
    </row>
    <row r="25" spans="2:5" ht="20.100000000000001" customHeight="1" thickBot="1" x14ac:dyDescent="0.25">
      <c r="B25" s="7" t="s">
        <v>26</v>
      </c>
      <c r="C25" s="6">
        <v>0.13350415479297875</v>
      </c>
      <c r="D25" s="6">
        <v>0.1485370000298267</v>
      </c>
      <c r="E25" s="6">
        <f t="shared" si="0"/>
        <v>0.1126020778915755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98</v>
      </c>
      <c r="D34" s="5">
        <v>100</v>
      </c>
      <c r="E34" s="6">
        <f>IF(C34&gt;0,(D34-C34)/C34,"-")</f>
        <v>2.0408163265306121E-2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61</v>
      </c>
      <c r="D36" s="5">
        <v>67</v>
      </c>
      <c r="E36" s="6">
        <f t="shared" si="2"/>
        <v>9.8360655737704916E-2</v>
      </c>
    </row>
    <row r="37" spans="2:5" ht="20.100000000000001" customHeight="1" thickBot="1" x14ac:dyDescent="0.25">
      <c r="B37" s="4" t="s">
        <v>30</v>
      </c>
      <c r="C37" s="5">
        <v>37</v>
      </c>
      <c r="D37" s="5">
        <v>33</v>
      </c>
      <c r="E37" s="6">
        <f t="shared" si="2"/>
        <v>-0.10810810810810811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47</v>
      </c>
      <c r="D44" s="5">
        <v>67</v>
      </c>
      <c r="E44" s="6">
        <f>IF(C44&gt;0,(D44-C44)/C44,"-")</f>
        <v>0.42553191489361702</v>
      </c>
    </row>
    <row r="45" spans="2:5" ht="20.100000000000001" customHeight="1" thickBot="1" x14ac:dyDescent="0.25">
      <c r="B45" s="4" t="s">
        <v>34</v>
      </c>
      <c r="C45" s="5">
        <v>3</v>
      </c>
      <c r="D45" s="5">
        <v>5</v>
      </c>
      <c r="E45" s="6">
        <f t="shared" ref="E45:E51" si="3">IF(C45&gt;0,(D45-C45)/C45,"-")</f>
        <v>0.66666666666666663</v>
      </c>
    </row>
    <row r="46" spans="2:5" ht="20.100000000000001" customHeight="1" thickBot="1" x14ac:dyDescent="0.25">
      <c r="B46" s="4" t="s">
        <v>31</v>
      </c>
      <c r="C46" s="5">
        <v>18</v>
      </c>
      <c r="D46" s="5">
        <v>20</v>
      </c>
      <c r="E46" s="6">
        <f t="shared" si="3"/>
        <v>0.1111111111111111</v>
      </c>
    </row>
    <row r="47" spans="2:5" ht="20.100000000000001" customHeight="1" thickBot="1" x14ac:dyDescent="0.25">
      <c r="B47" s="4" t="s">
        <v>32</v>
      </c>
      <c r="C47" s="5">
        <v>115</v>
      </c>
      <c r="D47" s="5">
        <v>141</v>
      </c>
      <c r="E47" s="6">
        <f t="shared" si="3"/>
        <v>0.22608695652173913</v>
      </c>
    </row>
    <row r="48" spans="2:5" ht="20.100000000000001" customHeight="1" thickBot="1" x14ac:dyDescent="0.25">
      <c r="B48" s="4" t="s">
        <v>35</v>
      </c>
      <c r="C48" s="5">
        <v>63</v>
      </c>
      <c r="D48" s="5">
        <v>89</v>
      </c>
      <c r="E48" s="6">
        <f t="shared" si="3"/>
        <v>0.41269841269841268</v>
      </c>
    </row>
    <row r="49" spans="2:5" ht="20.100000000000001" customHeight="1" thickBot="1" x14ac:dyDescent="0.25">
      <c r="B49" s="4" t="s">
        <v>67</v>
      </c>
      <c r="C49" s="5">
        <v>124</v>
      </c>
      <c r="D49" s="5">
        <v>51</v>
      </c>
      <c r="E49" s="6">
        <f t="shared" si="3"/>
        <v>-0.58870967741935487</v>
      </c>
    </row>
    <row r="50" spans="2:5" ht="20.100000000000001" customHeight="1" collapsed="1" thickBot="1" x14ac:dyDescent="0.25">
      <c r="B50" s="4" t="s">
        <v>36</v>
      </c>
      <c r="C50" s="6">
        <f>C44/(C44+C45)</f>
        <v>0.94</v>
      </c>
      <c r="D50" s="6">
        <f>D44/(D44+D45)</f>
        <v>0.93055555555555558</v>
      </c>
      <c r="E50" s="6">
        <f t="shared" si="3"/>
        <v>-1.0047281323876986E-2</v>
      </c>
    </row>
    <row r="51" spans="2:5" ht="20.100000000000001" customHeight="1" thickBot="1" x14ac:dyDescent="0.25">
      <c r="B51" s="4" t="s">
        <v>37</v>
      </c>
      <c r="C51" s="6">
        <f>C47/(C46+C47)</f>
        <v>0.86466165413533835</v>
      </c>
      <c r="D51" s="6">
        <f t="shared" ref="D51" si="4">D47/(D46+D47)</f>
        <v>0.87577639751552794</v>
      </c>
      <c r="E51" s="6">
        <f t="shared" si="3"/>
        <v>1.2854442344045345E-2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50</v>
      </c>
      <c r="D58" s="5">
        <v>72</v>
      </c>
      <c r="E58" s="6">
        <f>IF(C58&gt;0,(D58-C58)/C58,"-")</f>
        <v>0.44</v>
      </c>
    </row>
    <row r="59" spans="2:5" ht="20.100000000000001" customHeight="1" thickBot="1" x14ac:dyDescent="0.25">
      <c r="B59" s="4" t="s">
        <v>41</v>
      </c>
      <c r="C59" s="5">
        <v>28</v>
      </c>
      <c r="D59" s="5">
        <v>29</v>
      </c>
      <c r="E59" s="6">
        <f t="shared" ref="E59:E63" si="5">IF(C59&gt;0,(D59-C59)/C59,"-")</f>
        <v>3.5714285714285712E-2</v>
      </c>
    </row>
    <row r="60" spans="2:5" ht="20.100000000000001" customHeight="1" thickBot="1" x14ac:dyDescent="0.25">
      <c r="B60" s="4" t="s">
        <v>42</v>
      </c>
      <c r="C60" s="5">
        <v>19</v>
      </c>
      <c r="D60" s="5">
        <v>38</v>
      </c>
      <c r="E60" s="6">
        <f t="shared" si="5"/>
        <v>1</v>
      </c>
    </row>
    <row r="61" spans="2:5" ht="20.100000000000001" customHeight="1" collapsed="1" thickBot="1" x14ac:dyDescent="0.25">
      <c r="B61" s="4" t="s">
        <v>98</v>
      </c>
      <c r="C61" s="6">
        <f>(C59+C60)/C58</f>
        <v>0.94</v>
      </c>
      <c r="D61" s="6">
        <f>(D59+D60)/D58</f>
        <v>0.93055555555555558</v>
      </c>
      <c r="E61" s="6">
        <f t="shared" si="5"/>
        <v>-1.0047281323876986E-2</v>
      </c>
    </row>
    <row r="62" spans="2:5" ht="20.100000000000001" customHeight="1" thickBot="1" x14ac:dyDescent="0.25">
      <c r="B62" s="4" t="s">
        <v>39</v>
      </c>
      <c r="C62" s="6">
        <v>0.93333333333333335</v>
      </c>
      <c r="D62" s="6">
        <v>0.8529411764705882</v>
      </c>
      <c r="E62" s="6">
        <f t="shared" si="5"/>
        <v>-8.613445378151266E-2</v>
      </c>
    </row>
    <row r="63" spans="2:5" ht="20.100000000000001" customHeight="1" thickBot="1" x14ac:dyDescent="0.25">
      <c r="B63" s="4" t="s">
        <v>40</v>
      </c>
      <c r="C63" s="6">
        <v>0.95</v>
      </c>
      <c r="D63" s="6">
        <v>1</v>
      </c>
      <c r="E63" s="6">
        <f t="shared" si="5"/>
        <v>5.2631578947368474E-2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501</v>
      </c>
      <c r="D70" s="5">
        <v>574</v>
      </c>
      <c r="E70" s="6">
        <f>IF(C70&gt;0,(D70-C70)/C70,"-")</f>
        <v>0.14570858283433133</v>
      </c>
    </row>
    <row r="71" spans="2:10" ht="20.100000000000001" customHeight="1" thickBot="1" x14ac:dyDescent="0.25">
      <c r="B71" s="4" t="s">
        <v>45</v>
      </c>
      <c r="C71" s="5">
        <v>70</v>
      </c>
      <c r="D71" s="5">
        <v>126</v>
      </c>
      <c r="E71" s="6">
        <f t="shared" ref="E71:E77" si="6">IF(C71&gt;0,(D71-C71)/C71,"-")</f>
        <v>0.8</v>
      </c>
    </row>
    <row r="72" spans="2:10" ht="20.100000000000001" customHeight="1" thickBot="1" x14ac:dyDescent="0.25">
      <c r="B72" s="4" t="s">
        <v>43</v>
      </c>
      <c r="C72" s="5">
        <v>1</v>
      </c>
      <c r="D72" s="5">
        <v>4</v>
      </c>
      <c r="E72" s="6">
        <f t="shared" si="6"/>
        <v>3</v>
      </c>
    </row>
    <row r="73" spans="2:10" ht="20.100000000000001" customHeight="1" thickBot="1" x14ac:dyDescent="0.25">
      <c r="B73" s="4" t="s">
        <v>46</v>
      </c>
      <c r="C73" s="5">
        <v>334</v>
      </c>
      <c r="D73" s="5">
        <v>336</v>
      </c>
      <c r="E73" s="6">
        <f t="shared" si="6"/>
        <v>5.9880239520958087E-3</v>
      </c>
    </row>
    <row r="74" spans="2:10" ht="20.100000000000001" customHeight="1" thickBot="1" x14ac:dyDescent="0.25">
      <c r="B74" s="4" t="s">
        <v>47</v>
      </c>
      <c r="C74" s="5">
        <v>77</v>
      </c>
      <c r="D74" s="5">
        <v>98</v>
      </c>
      <c r="E74" s="6">
        <f t="shared" si="6"/>
        <v>0.27272727272727271</v>
      </c>
    </row>
    <row r="75" spans="2:10" ht="20.100000000000001" customHeight="1" thickBot="1" x14ac:dyDescent="0.25">
      <c r="B75" s="4" t="s">
        <v>48</v>
      </c>
      <c r="C75" s="5">
        <v>19</v>
      </c>
      <c r="D75" s="5">
        <v>8</v>
      </c>
      <c r="E75" s="6">
        <f t="shared" si="6"/>
        <v>-0.57894736842105265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2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55</v>
      </c>
      <c r="D90" s="5">
        <v>97</v>
      </c>
      <c r="E90" s="6">
        <f>IF(C90&gt;0,(D90-C90)/C90,"-")</f>
        <v>0.76363636363636367</v>
      </c>
    </row>
    <row r="91" spans="2:5" ht="29.25" thickBot="1" x14ac:dyDescent="0.25">
      <c r="B91" s="4" t="s">
        <v>52</v>
      </c>
      <c r="C91" s="5">
        <v>28</v>
      </c>
      <c r="D91" s="5">
        <v>18</v>
      </c>
      <c r="E91" s="6">
        <f t="shared" ref="E91:E93" si="7">IF(C91&gt;0,(D91-C91)/C91,"-")</f>
        <v>-0.35714285714285715</v>
      </c>
    </row>
    <row r="92" spans="2:5" ht="29.25" customHeight="1" thickBot="1" x14ac:dyDescent="0.25">
      <c r="B92" s="4" t="s">
        <v>53</v>
      </c>
      <c r="C92" s="5">
        <v>8</v>
      </c>
      <c r="D92" s="5">
        <v>12</v>
      </c>
      <c r="E92" s="6">
        <f t="shared" si="7"/>
        <v>0.5</v>
      </c>
    </row>
    <row r="93" spans="2:5" ht="29.25" customHeight="1" thickBot="1" x14ac:dyDescent="0.25">
      <c r="B93" s="4" t="s">
        <v>54</v>
      </c>
      <c r="C93" s="6">
        <f>(C90+C91)/(C90+C91+C92)</f>
        <v>0.91208791208791207</v>
      </c>
      <c r="D93" s="6">
        <f>(D90+D91)/(D90+D91+D92)</f>
        <v>0.90551181102362199</v>
      </c>
      <c r="E93" s="6">
        <f t="shared" si="7"/>
        <v>-7.2099421307276722E-3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91</v>
      </c>
      <c r="D100" s="5">
        <v>127</v>
      </c>
      <c r="E100" s="6">
        <f>IF(C100&gt;0,(D100-C100)/C100,"-")</f>
        <v>0.39560439560439559</v>
      </c>
    </row>
    <row r="101" spans="2:5" ht="20.100000000000001" customHeight="1" thickBot="1" x14ac:dyDescent="0.25">
      <c r="B101" s="4" t="s">
        <v>41</v>
      </c>
      <c r="C101" s="5">
        <v>31</v>
      </c>
      <c r="D101" s="5">
        <v>71</v>
      </c>
      <c r="E101" s="6">
        <f t="shared" ref="E101:E105" si="8">IF(C101&gt;0,(D101-C101)/C101,"-")</f>
        <v>1.2903225806451613</v>
      </c>
    </row>
    <row r="102" spans="2:5" ht="20.100000000000001" customHeight="1" thickBot="1" x14ac:dyDescent="0.25">
      <c r="B102" s="4" t="s">
        <v>42</v>
      </c>
      <c r="C102" s="5">
        <v>52</v>
      </c>
      <c r="D102" s="5">
        <v>44</v>
      </c>
      <c r="E102" s="6">
        <f t="shared" si="8"/>
        <v>-0.15384615384615385</v>
      </c>
    </row>
    <row r="103" spans="2:5" ht="20.100000000000001" customHeight="1" thickBot="1" x14ac:dyDescent="0.25">
      <c r="B103" s="4" t="s">
        <v>98</v>
      </c>
      <c r="C103" s="6">
        <f>(C101+C102)/C100</f>
        <v>0.91208791208791207</v>
      </c>
      <c r="D103" s="6">
        <f>(D101+D102)/D100</f>
        <v>0.90551181102362199</v>
      </c>
      <c r="E103" s="6">
        <f t="shared" si="8"/>
        <v>-7.2099421307276722E-3</v>
      </c>
    </row>
    <row r="104" spans="2:5" ht="20.100000000000001" customHeight="1" thickBot="1" x14ac:dyDescent="0.25">
      <c r="B104" s="4" t="s">
        <v>39</v>
      </c>
      <c r="C104" s="6">
        <v>0.86111111111111116</v>
      </c>
      <c r="D104" s="6">
        <v>0.91025641025641024</v>
      </c>
      <c r="E104" s="6">
        <f t="shared" si="8"/>
        <v>5.707196029776667E-2</v>
      </c>
    </row>
    <row r="105" spans="2:5" ht="20.100000000000001" customHeight="1" thickBot="1" x14ac:dyDescent="0.25">
      <c r="B105" s="4" t="s">
        <v>40</v>
      </c>
      <c r="C105" s="6">
        <v>0.94545454545454544</v>
      </c>
      <c r="D105" s="6">
        <v>0.89795918367346939</v>
      </c>
      <c r="E105" s="6">
        <f t="shared" si="8"/>
        <v>-5.023547880690736E-2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88</v>
      </c>
      <c r="D112" s="5">
        <v>96</v>
      </c>
      <c r="E112" s="6">
        <f>IF(C112&gt;0,(D112-C112)/C112,"-")</f>
        <v>9.0909090909090912E-2</v>
      </c>
    </row>
    <row r="113" spans="2:14" ht="15" thickBot="1" x14ac:dyDescent="0.25">
      <c r="B113" s="4" t="s">
        <v>56</v>
      </c>
      <c r="C113" s="5">
        <v>73</v>
      </c>
      <c r="D113" s="5">
        <v>67</v>
      </c>
      <c r="E113" s="6">
        <f t="shared" ref="E113:E114" si="9">IF(C113&gt;0,(D113-C113)/C113,"-")</f>
        <v>-8.2191780821917804E-2</v>
      </c>
    </row>
    <row r="114" spans="2:14" ht="15" thickBot="1" x14ac:dyDescent="0.25">
      <c r="B114" s="4" t="s">
        <v>57</v>
      </c>
      <c r="C114" s="5">
        <v>15</v>
      </c>
      <c r="D114" s="5">
        <v>29</v>
      </c>
      <c r="E114" s="6">
        <f t="shared" si="9"/>
        <v>0.93333333333333335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0</v>
      </c>
      <c r="E128" s="10">
        <v>0</v>
      </c>
      <c r="F128" s="10">
        <v>2</v>
      </c>
      <c r="G128" s="10">
        <v>4</v>
      </c>
      <c r="H128" s="10">
        <v>1</v>
      </c>
      <c r="I128" s="10">
        <v>0</v>
      </c>
      <c r="J128" s="10">
        <v>5</v>
      </c>
      <c r="K128" s="6">
        <f>IF(C128=0,"-",(G128-C128)/C128)</f>
        <v>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1.5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3</v>
      </c>
      <c r="H129" s="10">
        <v>0</v>
      </c>
      <c r="I129" s="10">
        <v>0</v>
      </c>
      <c r="J129" s="10">
        <v>3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7</v>
      </c>
      <c r="H133" s="10">
        <v>1</v>
      </c>
      <c r="I133" s="10">
        <v>0</v>
      </c>
      <c r="J133" s="10">
        <v>8</v>
      </c>
      <c r="K133" s="6">
        <f t="shared" si="11"/>
        <v>2.5</v>
      </c>
      <c r="L133" s="6" t="str">
        <f t="shared" si="10"/>
        <v>-</v>
      </c>
      <c r="M133" s="6" t="str">
        <f t="shared" si="10"/>
        <v>-</v>
      </c>
      <c r="N133" s="6">
        <f t="shared" si="10"/>
        <v>3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0.5714285714285714</v>
      </c>
      <c r="H134" s="6">
        <f t="shared" si="12"/>
        <v>1</v>
      </c>
      <c r="I134" s="6" t="str">
        <f t="shared" si="12"/>
        <v>-</v>
      </c>
      <c r="J134" s="6">
        <f t="shared" si="12"/>
        <v>0.625</v>
      </c>
      <c r="K134" s="6">
        <f>IF(OR(C134="-",G134="-"),"-",(G134-C134)/C134)</f>
        <v>-0.4285714285714286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-0.375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4</v>
      </c>
      <c r="H143" s="10">
        <v>0</v>
      </c>
      <c r="I143" s="10">
        <v>1</v>
      </c>
      <c r="J143" s="10">
        <v>5</v>
      </c>
      <c r="K143" s="6">
        <f>IF(C143=0,"-",(G143-C143)/C143)</f>
        <v>3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4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</v>
      </c>
      <c r="D148" s="10">
        <v>0</v>
      </c>
      <c r="E148" s="10">
        <v>0</v>
      </c>
      <c r="F148" s="10">
        <v>1</v>
      </c>
      <c r="G148" s="10">
        <v>4</v>
      </c>
      <c r="H148" s="10">
        <v>0</v>
      </c>
      <c r="I148" s="10">
        <v>1</v>
      </c>
      <c r="J148" s="10">
        <v>5</v>
      </c>
      <c r="K148" s="6">
        <f t="shared" ref="K148" si="17">IF(C148=0,"-",(G148-C148)/C148)</f>
        <v>3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4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1</v>
      </c>
      <c r="D149" s="6" t="str">
        <f t="shared" si="21"/>
        <v>-</v>
      </c>
      <c r="E149" s="6" t="str">
        <f t="shared" si="21"/>
        <v>-</v>
      </c>
      <c r="F149" s="6">
        <f t="shared" si="21"/>
        <v>1</v>
      </c>
      <c r="G149" s="6">
        <f t="shared" si="21"/>
        <v>1</v>
      </c>
      <c r="H149" s="6" t="str">
        <f t="shared" si="21"/>
        <v>-</v>
      </c>
      <c r="I149" s="6">
        <f t="shared" si="21"/>
        <v>1</v>
      </c>
      <c r="J149" s="6">
        <f t="shared" si="21"/>
        <v>1</v>
      </c>
      <c r="K149" s="6">
        <f>IF(OR(C149="-",G149="-"),"-",(G149-C149)/C149)</f>
        <v>0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1</v>
      </c>
      <c r="D157" s="19">
        <v>2</v>
      </c>
      <c r="E157" s="18">
        <f>IF(C157=0,"-",(D157-C157)/C157)</f>
        <v>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1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>
        <f>IF(D157=0,"-",D157/(D157+D158+D159))</f>
        <v>0.66666666666666663</v>
      </c>
      <c r="E160" s="18">
        <f>IF(OR(C160="-",D160="-"),"-",(D160-C160)/C160)</f>
        <v>-0.33333333333333337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8</v>
      </c>
      <c r="E166" s="6">
        <f>IF(C166=0,"-",(D166-C166)/C166)</f>
        <v>3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3</v>
      </c>
      <c r="E167" s="6">
        <f t="shared" ref="E167:E168" si="24">IF(C167=0,"-",(D167-C167)/C167)</f>
        <v>0.5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2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0.625</v>
      </c>
      <c r="E169" s="6">
        <f t="shared" ref="E169:E171" si="25">IF(OR(C169="-",D169="-"),"-",(D169-C169)/C169)</f>
        <v>-0.375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0.6</v>
      </c>
      <c r="E170" s="6">
        <f t="shared" si="25"/>
        <v>-0.4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0.66666666666666663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1</v>
      </c>
      <c r="E178" s="6">
        <f>IF(C178=0,"-",(D178-C178)/C178)</f>
        <v>-0.5</v>
      </c>
      <c r="H178" s="13"/>
    </row>
    <row r="179" spans="2:8" ht="15" thickBot="1" x14ac:dyDescent="0.25">
      <c r="B179" s="4" t="s">
        <v>43</v>
      </c>
      <c r="C179" s="5">
        <v>2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1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0</v>
      </c>
      <c r="D182" s="5">
        <v>5</v>
      </c>
      <c r="E182" s="6" t="str">
        <f t="shared" si="26"/>
        <v>-</v>
      </c>
      <c r="H182" s="13"/>
    </row>
    <row r="183" spans="2:8" ht="15" thickBot="1" x14ac:dyDescent="0.25">
      <c r="B183" s="4" t="s">
        <v>47</v>
      </c>
      <c r="C183" s="5">
        <v>0</v>
      </c>
      <c r="D183" s="5">
        <v>4</v>
      </c>
      <c r="E183" s="6" t="str">
        <f t="shared" si="26"/>
        <v>-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1</v>
      </c>
      <c r="E185" s="6" t="str">
        <f t="shared" si="26"/>
        <v>-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4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4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4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4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3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5</v>
      </c>
      <c r="E221" s="6">
        <f t="shared" ref="E221:E223" si="30">IF(C221=0,"-",(D221-C221)/C221)</f>
        <v>4</v>
      </c>
    </row>
    <row r="222" spans="2:5" ht="15" thickBot="1" x14ac:dyDescent="0.25">
      <c r="B222" s="16" t="s">
        <v>92</v>
      </c>
      <c r="C222" s="5">
        <v>0</v>
      </c>
      <c r="D222" s="5">
        <v>4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3</v>
      </c>
      <c r="D223" s="5">
        <v>4</v>
      </c>
      <c r="E223" s="6">
        <f t="shared" si="30"/>
        <v>0.33333333333333331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1403</v>
      </c>
      <c r="D14" s="5">
        <v>1495</v>
      </c>
      <c r="E14" s="6">
        <f>IF(C14&gt;0,(D14-C14)/C14)</f>
        <v>6.5573770491803282E-2</v>
      </c>
    </row>
    <row r="15" spans="1:5" ht="20.100000000000001" customHeight="1" thickBot="1" x14ac:dyDescent="0.25">
      <c r="B15" s="4" t="s">
        <v>17</v>
      </c>
      <c r="C15" s="5">
        <v>1400</v>
      </c>
      <c r="D15" s="5">
        <v>1472</v>
      </c>
      <c r="E15" s="6">
        <f t="shared" ref="E15:E25" si="0">IF(C15&gt;0,(D15-C15)/C15)</f>
        <v>5.1428571428571428E-2</v>
      </c>
    </row>
    <row r="16" spans="1:5" ht="20.100000000000001" customHeight="1" thickBot="1" x14ac:dyDescent="0.25">
      <c r="B16" s="4" t="s">
        <v>18</v>
      </c>
      <c r="C16" s="5">
        <v>879</v>
      </c>
      <c r="D16" s="5">
        <v>904</v>
      </c>
      <c r="E16" s="6">
        <f t="shared" si="0"/>
        <v>2.844141069397042E-2</v>
      </c>
    </row>
    <row r="17" spans="2:5" ht="20.100000000000001" customHeight="1" thickBot="1" x14ac:dyDescent="0.25">
      <c r="B17" s="4" t="s">
        <v>19</v>
      </c>
      <c r="C17" s="5">
        <v>521</v>
      </c>
      <c r="D17" s="5">
        <v>568</v>
      </c>
      <c r="E17" s="6">
        <f t="shared" si="0"/>
        <v>9.0211132437619967E-2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14</v>
      </c>
      <c r="E18" s="6">
        <f>IF(C18=0,"-",(D18-C18)/C18)</f>
        <v>3.6666666666666665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6</v>
      </c>
      <c r="E19" s="6">
        <f>IF(C19=0,"-",(D19-C19)/C19)</f>
        <v>5</v>
      </c>
    </row>
    <row r="20" spans="2:5" ht="20.100000000000001" customHeight="1" thickBot="1" x14ac:dyDescent="0.25">
      <c r="B20" s="4" t="s">
        <v>20</v>
      </c>
      <c r="C20" s="6">
        <f>C17/C15</f>
        <v>0.37214285714285716</v>
      </c>
      <c r="D20" s="6">
        <f>D17/D15</f>
        <v>0.3858695652173913</v>
      </c>
      <c r="E20" s="6">
        <f t="shared" si="0"/>
        <v>3.688558791621456E-2</v>
      </c>
    </row>
    <row r="21" spans="2:5" ht="30" customHeight="1" thickBot="1" x14ac:dyDescent="0.25">
      <c r="B21" s="4" t="s">
        <v>23</v>
      </c>
      <c r="C21" s="5">
        <v>94</v>
      </c>
      <c r="D21" s="5">
        <v>139</v>
      </c>
      <c r="E21" s="6">
        <f t="shared" si="0"/>
        <v>0.47872340425531917</v>
      </c>
    </row>
    <row r="22" spans="2:5" ht="20.100000000000001" customHeight="1" thickBot="1" x14ac:dyDescent="0.25">
      <c r="B22" s="4" t="s">
        <v>24</v>
      </c>
      <c r="C22" s="5">
        <v>50</v>
      </c>
      <c r="D22" s="5">
        <v>71</v>
      </c>
      <c r="E22" s="6">
        <f t="shared" si="0"/>
        <v>0.42</v>
      </c>
    </row>
    <row r="23" spans="2:5" ht="20.100000000000001" customHeight="1" thickBot="1" x14ac:dyDescent="0.25">
      <c r="B23" s="4" t="s">
        <v>25</v>
      </c>
      <c r="C23" s="5">
        <v>44</v>
      </c>
      <c r="D23" s="5">
        <v>68</v>
      </c>
      <c r="E23" s="6">
        <f t="shared" si="0"/>
        <v>0.54545454545454541</v>
      </c>
    </row>
    <row r="24" spans="2:5" ht="20.100000000000001" customHeight="1" thickBot="1" x14ac:dyDescent="0.25">
      <c r="B24" s="4" t="s">
        <v>21</v>
      </c>
      <c r="C24" s="6">
        <f>C23/C21</f>
        <v>0.46808510638297873</v>
      </c>
      <c r="D24" s="6">
        <f t="shared" ref="D24" si="1">D23/D21</f>
        <v>0.48920863309352519</v>
      </c>
      <c r="E24" s="6">
        <f t="shared" si="0"/>
        <v>4.5127534336167431E-2</v>
      </c>
    </row>
    <row r="25" spans="2:5" ht="20.100000000000001" customHeight="1" thickBot="1" x14ac:dyDescent="0.25">
      <c r="B25" s="7" t="s">
        <v>26</v>
      </c>
      <c r="C25" s="6">
        <v>0.12306523864107848</v>
      </c>
      <c r="D25" s="6">
        <v>0.1297904307772613</v>
      </c>
      <c r="E25" s="6">
        <f t="shared" si="0"/>
        <v>5.4647374111847606E-2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181</v>
      </c>
      <c r="D34" s="5">
        <v>275</v>
      </c>
      <c r="E34" s="6">
        <f>IF(C34&gt;0,(D34-C34)/C34,"-")</f>
        <v>0.51933701657458564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84</v>
      </c>
      <c r="D36" s="5">
        <v>176</v>
      </c>
      <c r="E36" s="6">
        <f t="shared" si="2"/>
        <v>1.0952380952380953</v>
      </c>
    </row>
    <row r="37" spans="2:5" ht="20.100000000000001" customHeight="1" thickBot="1" x14ac:dyDescent="0.25">
      <c r="B37" s="4" t="s">
        <v>30</v>
      </c>
      <c r="C37" s="5">
        <v>97</v>
      </c>
      <c r="D37" s="5">
        <v>99</v>
      </c>
      <c r="E37" s="6">
        <f t="shared" si="2"/>
        <v>2.0618556701030927E-2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284</v>
      </c>
      <c r="D44" s="5">
        <v>264</v>
      </c>
      <c r="E44" s="6">
        <f>IF(C44&gt;0,(D44-C44)/C44,"-")</f>
        <v>-7.0422535211267609E-2</v>
      </c>
    </row>
    <row r="45" spans="2:5" ht="20.100000000000001" customHeight="1" thickBot="1" x14ac:dyDescent="0.25">
      <c r="B45" s="4" t="s">
        <v>34</v>
      </c>
      <c r="C45" s="5">
        <v>18</v>
      </c>
      <c r="D45" s="5">
        <v>8</v>
      </c>
      <c r="E45" s="6">
        <f t="shared" ref="E45:E51" si="3">IF(C45&gt;0,(D45-C45)/C45,"-")</f>
        <v>-0.55555555555555558</v>
      </c>
    </row>
    <row r="46" spans="2:5" ht="20.100000000000001" customHeight="1" thickBot="1" x14ac:dyDescent="0.25">
      <c r="B46" s="4" t="s">
        <v>31</v>
      </c>
      <c r="C46" s="5">
        <v>11</v>
      </c>
      <c r="D46" s="5">
        <v>16</v>
      </c>
      <c r="E46" s="6">
        <f t="shared" si="3"/>
        <v>0.45454545454545453</v>
      </c>
    </row>
    <row r="47" spans="2:5" ht="20.100000000000001" customHeight="1" thickBot="1" x14ac:dyDescent="0.25">
      <c r="B47" s="4" t="s">
        <v>32</v>
      </c>
      <c r="C47" s="5">
        <v>590</v>
      </c>
      <c r="D47" s="5">
        <v>542</v>
      </c>
      <c r="E47" s="6">
        <f t="shared" si="3"/>
        <v>-8.1355932203389825E-2</v>
      </c>
    </row>
    <row r="48" spans="2:5" ht="20.100000000000001" customHeight="1" thickBot="1" x14ac:dyDescent="0.25">
      <c r="B48" s="4" t="s">
        <v>35</v>
      </c>
      <c r="C48" s="5">
        <v>376</v>
      </c>
      <c r="D48" s="5">
        <v>516</v>
      </c>
      <c r="E48" s="6">
        <f t="shared" si="3"/>
        <v>0.37234042553191488</v>
      </c>
    </row>
    <row r="49" spans="2:5" ht="20.100000000000001" customHeight="1" thickBot="1" x14ac:dyDescent="0.25">
      <c r="B49" s="4" t="s">
        <v>67</v>
      </c>
      <c r="C49" s="5">
        <v>145</v>
      </c>
      <c r="D49" s="5">
        <v>101</v>
      </c>
      <c r="E49" s="6">
        <f t="shared" si="3"/>
        <v>-0.30344827586206896</v>
      </c>
    </row>
    <row r="50" spans="2:5" ht="20.100000000000001" customHeight="1" collapsed="1" thickBot="1" x14ac:dyDescent="0.25">
      <c r="B50" s="4" t="s">
        <v>36</v>
      </c>
      <c r="C50" s="6">
        <f>C44/(C44+C45)</f>
        <v>0.94039735099337751</v>
      </c>
      <c r="D50" s="6">
        <f>D44/(D44+D45)</f>
        <v>0.97058823529411764</v>
      </c>
      <c r="E50" s="6">
        <f t="shared" si="3"/>
        <v>3.2104391052195487E-2</v>
      </c>
    </row>
    <row r="51" spans="2:5" ht="20.100000000000001" customHeight="1" thickBot="1" x14ac:dyDescent="0.25">
      <c r="B51" s="4" t="s">
        <v>37</v>
      </c>
      <c r="C51" s="6">
        <f>C47/(C46+C47)</f>
        <v>0.98169717138103163</v>
      </c>
      <c r="D51" s="6">
        <f t="shared" ref="D51" si="4">D47/(D46+D47)</f>
        <v>0.97132616487455192</v>
      </c>
      <c r="E51" s="6">
        <f t="shared" si="3"/>
        <v>-1.05643642549056E-2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302</v>
      </c>
      <c r="D58" s="5">
        <v>276</v>
      </c>
      <c r="E58" s="6">
        <f>IF(C58&gt;0,(D58-C58)/C58,"-")</f>
        <v>-8.6092715231788075E-2</v>
      </c>
    </row>
    <row r="59" spans="2:5" ht="20.100000000000001" customHeight="1" thickBot="1" x14ac:dyDescent="0.25">
      <c r="B59" s="4" t="s">
        <v>41</v>
      </c>
      <c r="C59" s="5">
        <v>166</v>
      </c>
      <c r="D59" s="5">
        <v>144</v>
      </c>
      <c r="E59" s="6">
        <f t="shared" ref="E59:E63" si="5">IF(C59&gt;0,(D59-C59)/C59,"-")</f>
        <v>-0.13253012048192772</v>
      </c>
    </row>
    <row r="60" spans="2:5" ht="20.100000000000001" customHeight="1" thickBot="1" x14ac:dyDescent="0.25">
      <c r="B60" s="4" t="s">
        <v>42</v>
      </c>
      <c r="C60" s="5">
        <v>118</v>
      </c>
      <c r="D60" s="5">
        <v>124</v>
      </c>
      <c r="E60" s="6">
        <f t="shared" si="5"/>
        <v>5.0847457627118647E-2</v>
      </c>
    </row>
    <row r="61" spans="2:5" ht="20.100000000000001" customHeight="1" collapsed="1" thickBot="1" x14ac:dyDescent="0.25">
      <c r="B61" s="4" t="s">
        <v>98</v>
      </c>
      <c r="C61" s="6">
        <f>(C59+C60)/C58</f>
        <v>0.94039735099337751</v>
      </c>
      <c r="D61" s="6">
        <f>(D59+D60)/D58</f>
        <v>0.97101449275362317</v>
      </c>
      <c r="E61" s="6">
        <f t="shared" si="5"/>
        <v>3.2557664829557E-2</v>
      </c>
    </row>
    <row r="62" spans="2:5" ht="20.100000000000001" customHeight="1" thickBot="1" x14ac:dyDescent="0.25">
      <c r="B62" s="4" t="s">
        <v>39</v>
      </c>
      <c r="C62" s="6">
        <v>0.92737430167597767</v>
      </c>
      <c r="D62" s="6">
        <v>0.97959183673469385</v>
      </c>
      <c r="E62" s="6">
        <f t="shared" si="5"/>
        <v>5.6306860093434913E-2</v>
      </c>
    </row>
    <row r="63" spans="2:5" ht="20.100000000000001" customHeight="1" thickBot="1" x14ac:dyDescent="0.25">
      <c r="B63" s="4" t="s">
        <v>40</v>
      </c>
      <c r="C63" s="6">
        <v>0.95934959349593496</v>
      </c>
      <c r="D63" s="6">
        <v>0.96124031007751942</v>
      </c>
      <c r="E63" s="6">
        <f t="shared" si="5"/>
        <v>1.9708316909736339E-3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1746</v>
      </c>
      <c r="D70" s="5">
        <v>1849</v>
      </c>
      <c r="E70" s="6">
        <f>IF(C70&gt;0,(D70-C70)/C70,"-")</f>
        <v>5.8991981672394042E-2</v>
      </c>
    </row>
    <row r="71" spans="2:10" ht="20.100000000000001" customHeight="1" thickBot="1" x14ac:dyDescent="0.25">
      <c r="B71" s="4" t="s">
        <v>45</v>
      </c>
      <c r="C71" s="5">
        <v>541</v>
      </c>
      <c r="D71" s="5">
        <v>650</v>
      </c>
      <c r="E71" s="6">
        <f t="shared" ref="E71:E77" si="6">IF(C71&gt;0,(D71-C71)/C71,"-")</f>
        <v>0.20147874306839186</v>
      </c>
    </row>
    <row r="72" spans="2:10" ht="20.100000000000001" customHeight="1" thickBot="1" x14ac:dyDescent="0.25">
      <c r="B72" s="4" t="s">
        <v>43</v>
      </c>
      <c r="C72" s="5">
        <v>6</v>
      </c>
      <c r="D72" s="5">
        <v>8</v>
      </c>
      <c r="E72" s="6">
        <f t="shared" si="6"/>
        <v>0.33333333333333331</v>
      </c>
    </row>
    <row r="73" spans="2:10" ht="20.100000000000001" customHeight="1" thickBot="1" x14ac:dyDescent="0.25">
      <c r="B73" s="4" t="s">
        <v>46</v>
      </c>
      <c r="C73" s="5">
        <v>788</v>
      </c>
      <c r="D73" s="5">
        <v>669</v>
      </c>
      <c r="E73" s="6">
        <f t="shared" si="6"/>
        <v>-0.15101522842639595</v>
      </c>
    </row>
    <row r="74" spans="2:10" ht="20.100000000000001" customHeight="1" thickBot="1" x14ac:dyDescent="0.25">
      <c r="B74" s="4" t="s">
        <v>47</v>
      </c>
      <c r="C74" s="5">
        <v>358</v>
      </c>
      <c r="D74" s="5">
        <v>466</v>
      </c>
      <c r="E74" s="6">
        <f t="shared" si="6"/>
        <v>0.3016759776536313</v>
      </c>
    </row>
    <row r="75" spans="2:10" ht="20.100000000000001" customHeight="1" thickBot="1" x14ac:dyDescent="0.25">
      <c r="B75" s="4" t="s">
        <v>48</v>
      </c>
      <c r="C75" s="5">
        <v>53</v>
      </c>
      <c r="D75" s="5">
        <v>56</v>
      </c>
      <c r="E75" s="6">
        <f t="shared" si="6"/>
        <v>5.6603773584905662E-2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159</v>
      </c>
      <c r="D90" s="5">
        <v>143</v>
      </c>
      <c r="E90" s="6">
        <f>IF(C90&gt;0,(D90-C90)/C90,"-")</f>
        <v>-0.10062893081761007</v>
      </c>
    </row>
    <row r="91" spans="2:5" ht="29.25" thickBot="1" x14ac:dyDescent="0.25">
      <c r="B91" s="4" t="s">
        <v>52</v>
      </c>
      <c r="C91" s="5">
        <v>93</v>
      </c>
      <c r="D91" s="5">
        <v>87</v>
      </c>
      <c r="E91" s="6">
        <f t="shared" ref="E91:E93" si="7">IF(C91&gt;0,(D91-C91)/C91,"-")</f>
        <v>-6.4516129032258063E-2</v>
      </c>
    </row>
    <row r="92" spans="2:5" ht="29.25" customHeight="1" thickBot="1" x14ac:dyDescent="0.25">
      <c r="B92" s="4" t="s">
        <v>53</v>
      </c>
      <c r="C92" s="5">
        <v>83</v>
      </c>
      <c r="D92" s="5">
        <v>79</v>
      </c>
      <c r="E92" s="6">
        <f t="shared" si="7"/>
        <v>-4.8192771084337352E-2</v>
      </c>
    </row>
    <row r="93" spans="2:5" ht="29.25" customHeight="1" thickBot="1" x14ac:dyDescent="0.25">
      <c r="B93" s="4" t="s">
        <v>54</v>
      </c>
      <c r="C93" s="6">
        <f>(C90+C91)/(C90+C91+C92)</f>
        <v>0.75223880597014925</v>
      </c>
      <c r="D93" s="6">
        <f>(D90+D91)/(D90+D91+D92)</f>
        <v>0.74433656957928807</v>
      </c>
      <c r="E93" s="6">
        <f t="shared" si="7"/>
        <v>-1.0504957106898796E-2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344</v>
      </c>
      <c r="D100" s="5">
        <v>319</v>
      </c>
      <c r="E100" s="6">
        <f>IF(C100&gt;0,(D100-C100)/C100,"-")</f>
        <v>-7.2674418604651167E-2</v>
      </c>
    </row>
    <row r="101" spans="2:5" ht="20.100000000000001" customHeight="1" thickBot="1" x14ac:dyDescent="0.25">
      <c r="B101" s="4" t="s">
        <v>41</v>
      </c>
      <c r="C101" s="5">
        <v>169</v>
      </c>
      <c r="D101" s="5">
        <v>127</v>
      </c>
      <c r="E101" s="6">
        <f t="shared" ref="E101:E105" si="8">IF(C101&gt;0,(D101-C101)/C101,"-")</f>
        <v>-0.24852071005917159</v>
      </c>
    </row>
    <row r="102" spans="2:5" ht="20.100000000000001" customHeight="1" thickBot="1" x14ac:dyDescent="0.25">
      <c r="B102" s="4" t="s">
        <v>42</v>
      </c>
      <c r="C102" s="5">
        <v>87</v>
      </c>
      <c r="D102" s="5">
        <v>107</v>
      </c>
      <c r="E102" s="6">
        <f t="shared" si="8"/>
        <v>0.22988505747126436</v>
      </c>
    </row>
    <row r="103" spans="2:5" ht="20.100000000000001" customHeight="1" thickBot="1" x14ac:dyDescent="0.25">
      <c r="B103" s="4" t="s">
        <v>98</v>
      </c>
      <c r="C103" s="6">
        <f>(C101+C102)/C100</f>
        <v>0.7441860465116279</v>
      </c>
      <c r="D103" s="6">
        <f>(D101+D102)/D100</f>
        <v>0.73354231974921635</v>
      </c>
      <c r="E103" s="6">
        <f t="shared" si="8"/>
        <v>-1.4302507836990511E-2</v>
      </c>
    </row>
    <row r="104" spans="2:5" ht="20.100000000000001" customHeight="1" thickBot="1" x14ac:dyDescent="0.25">
      <c r="B104" s="4" t="s">
        <v>39</v>
      </c>
      <c r="C104" s="6">
        <v>0.7544642857142857</v>
      </c>
      <c r="D104" s="6">
        <v>0.71751412429378536</v>
      </c>
      <c r="E104" s="6">
        <f t="shared" si="8"/>
        <v>-4.8975361882793347E-2</v>
      </c>
    </row>
    <row r="105" spans="2:5" ht="20.100000000000001" customHeight="1" thickBot="1" x14ac:dyDescent="0.25">
      <c r="B105" s="4" t="s">
        <v>40</v>
      </c>
      <c r="C105" s="6">
        <v>0.72499999999999998</v>
      </c>
      <c r="D105" s="6">
        <v>0.75352112676056338</v>
      </c>
      <c r="E105" s="6">
        <f t="shared" si="8"/>
        <v>3.9339485186983998E-2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376</v>
      </c>
      <c r="D112" s="5">
        <v>503</v>
      </c>
      <c r="E112" s="6">
        <f>IF(C112&gt;0,(D112-C112)/C112,"-")</f>
        <v>0.33776595744680848</v>
      </c>
    </row>
    <row r="113" spans="2:14" ht="15" thickBot="1" x14ac:dyDescent="0.25">
      <c r="B113" s="4" t="s">
        <v>56</v>
      </c>
      <c r="C113" s="5">
        <v>291</v>
      </c>
      <c r="D113" s="5">
        <v>388</v>
      </c>
      <c r="E113" s="6">
        <f t="shared" ref="E113:E114" si="9">IF(C113&gt;0,(D113-C113)/C113,"-")</f>
        <v>0.33333333333333331</v>
      </c>
    </row>
    <row r="114" spans="2:14" ht="15" thickBot="1" x14ac:dyDescent="0.25">
      <c r="B114" s="4" t="s">
        <v>57</v>
      </c>
      <c r="C114" s="5">
        <v>85</v>
      </c>
      <c r="D114" s="5">
        <v>115</v>
      </c>
      <c r="E114" s="6">
        <f t="shared" si="9"/>
        <v>0.35294117647058826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0</v>
      </c>
      <c r="E128" s="10">
        <v>0</v>
      </c>
      <c r="F128" s="10">
        <v>3</v>
      </c>
      <c r="G128" s="10">
        <v>5</v>
      </c>
      <c r="H128" s="10">
        <v>3</v>
      </c>
      <c r="I128" s="10">
        <v>0</v>
      </c>
      <c r="J128" s="10">
        <v>8</v>
      </c>
      <c r="K128" s="6">
        <f>IF(C128=0,"-",(G128-C128)/C128)</f>
        <v>0.66666666666666663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1.6666666666666667</v>
      </c>
    </row>
    <row r="129" spans="2:14" ht="15" thickBot="1" x14ac:dyDescent="0.25">
      <c r="B129" s="4" t="s">
        <v>64</v>
      </c>
      <c r="C129" s="10">
        <v>2</v>
      </c>
      <c r="D129" s="10">
        <v>0</v>
      </c>
      <c r="E129" s="10">
        <v>0</v>
      </c>
      <c r="F129" s="10">
        <v>2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1">IF(C129=0,"-",(G129-C129)/C129)</f>
        <v>-0.5</v>
      </c>
      <c r="L129" s="6" t="str">
        <f t="shared" si="10"/>
        <v>-</v>
      </c>
      <c r="M129" s="6" t="str">
        <f t="shared" si="10"/>
        <v>-</v>
      </c>
      <c r="N129" s="6">
        <f t="shared" si="10"/>
        <v>-0.5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5</v>
      </c>
      <c r="D133" s="10">
        <v>0</v>
      </c>
      <c r="E133" s="10">
        <v>0</v>
      </c>
      <c r="F133" s="10">
        <v>5</v>
      </c>
      <c r="G133" s="10">
        <v>6</v>
      </c>
      <c r="H133" s="10">
        <v>3</v>
      </c>
      <c r="I133" s="10">
        <v>0</v>
      </c>
      <c r="J133" s="10">
        <v>9</v>
      </c>
      <c r="K133" s="6">
        <f t="shared" si="11"/>
        <v>0.2</v>
      </c>
      <c r="L133" s="6" t="str">
        <f t="shared" si="10"/>
        <v>-</v>
      </c>
      <c r="M133" s="6" t="str">
        <f t="shared" si="10"/>
        <v>-</v>
      </c>
      <c r="N133" s="6">
        <f t="shared" si="10"/>
        <v>0.8</v>
      </c>
    </row>
    <row r="134" spans="2:14" ht="15" thickBot="1" x14ac:dyDescent="0.25">
      <c r="B134" s="4" t="s">
        <v>36</v>
      </c>
      <c r="C134" s="6">
        <f>IF(C128=0,"-",C128/(C128+C129))</f>
        <v>0.6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0.6</v>
      </c>
      <c r="G134" s="6">
        <f t="shared" si="12"/>
        <v>0.83333333333333337</v>
      </c>
      <c r="H134" s="6">
        <f t="shared" si="12"/>
        <v>1</v>
      </c>
      <c r="I134" s="6" t="str">
        <f t="shared" si="12"/>
        <v>-</v>
      </c>
      <c r="J134" s="6">
        <f t="shared" si="12"/>
        <v>0.88888888888888884</v>
      </c>
      <c r="K134" s="6">
        <f>IF(OR(C134="-",G134="-"),"-",(G134-C134)/C134)</f>
        <v>0.38888888888888901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0.48148148148148145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</v>
      </c>
      <c r="D143" s="10">
        <v>0</v>
      </c>
      <c r="E143" s="10">
        <v>0</v>
      </c>
      <c r="F143" s="10">
        <v>4</v>
      </c>
      <c r="G143" s="10">
        <v>11</v>
      </c>
      <c r="H143" s="10">
        <v>0</v>
      </c>
      <c r="I143" s="10">
        <v>0</v>
      </c>
      <c r="J143" s="10">
        <v>11</v>
      </c>
      <c r="K143" s="6">
        <f>IF(C143=0,"-",(G143-C143)/C143)</f>
        <v>1.75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1.75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10</v>
      </c>
      <c r="H144" s="10">
        <v>0</v>
      </c>
      <c r="I144" s="10">
        <v>0</v>
      </c>
      <c r="J144" s="10">
        <v>10</v>
      </c>
      <c r="K144" s="6">
        <f t="shared" ref="K144:K147" si="16">IF(C144=0,"-",(G144-C144)/C144)</f>
        <v>4</v>
      </c>
      <c r="L144" s="6" t="str">
        <f t="shared" si="15"/>
        <v>-</v>
      </c>
      <c r="M144" s="6" t="str">
        <f t="shared" si="15"/>
        <v>-</v>
      </c>
      <c r="N144" s="6">
        <f t="shared" si="15"/>
        <v>4</v>
      </c>
    </row>
    <row r="145" spans="2:14" ht="15" thickBot="1" x14ac:dyDescent="0.25">
      <c r="B145" s="4" t="s">
        <v>73</v>
      </c>
      <c r="C145" s="10">
        <v>40</v>
      </c>
      <c r="D145" s="10">
        <v>0</v>
      </c>
      <c r="E145" s="10">
        <v>2</v>
      </c>
      <c r="F145" s="10">
        <v>42</v>
      </c>
      <c r="G145" s="10">
        <v>46</v>
      </c>
      <c r="H145" s="10">
        <v>0</v>
      </c>
      <c r="I145" s="10">
        <v>2</v>
      </c>
      <c r="J145" s="10">
        <v>48</v>
      </c>
      <c r="K145" s="6">
        <f t="shared" si="16"/>
        <v>0.15</v>
      </c>
      <c r="L145" s="6" t="str">
        <f t="shared" si="15"/>
        <v>-</v>
      </c>
      <c r="M145" s="6">
        <f t="shared" si="15"/>
        <v>0</v>
      </c>
      <c r="N145" s="6">
        <f t="shared" si="15"/>
        <v>0.14285714285714285</v>
      </c>
    </row>
    <row r="146" spans="2:14" ht="15" thickBot="1" x14ac:dyDescent="0.25">
      <c r="B146" s="4" t="s">
        <v>74</v>
      </c>
      <c r="C146" s="10">
        <v>21</v>
      </c>
      <c r="D146" s="10">
        <v>0</v>
      </c>
      <c r="E146" s="10">
        <v>2</v>
      </c>
      <c r="F146" s="10">
        <v>23</v>
      </c>
      <c r="G146" s="10">
        <v>9</v>
      </c>
      <c r="H146" s="10">
        <v>0</v>
      </c>
      <c r="I146" s="10">
        <v>1</v>
      </c>
      <c r="J146" s="10">
        <v>10</v>
      </c>
      <c r="K146" s="6">
        <f t="shared" si="16"/>
        <v>-0.5714285714285714</v>
      </c>
      <c r="L146" s="6" t="str">
        <f t="shared" si="15"/>
        <v>-</v>
      </c>
      <c r="M146" s="6">
        <f t="shared" si="15"/>
        <v>-0.5</v>
      </c>
      <c r="N146" s="6">
        <f t="shared" si="15"/>
        <v>-0.56521739130434778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67</v>
      </c>
      <c r="D148" s="10">
        <v>0</v>
      </c>
      <c r="E148" s="10">
        <v>4</v>
      </c>
      <c r="F148" s="10">
        <v>71</v>
      </c>
      <c r="G148" s="10">
        <v>76</v>
      </c>
      <c r="H148" s="10">
        <v>0</v>
      </c>
      <c r="I148" s="10">
        <v>3</v>
      </c>
      <c r="J148" s="10">
        <v>79</v>
      </c>
      <c r="K148" s="6">
        <f t="shared" ref="K148" si="17">IF(C148=0,"-",(G148-C148)/C148)</f>
        <v>0.13432835820895522</v>
      </c>
      <c r="L148" s="6" t="str">
        <f t="shared" ref="L148" si="18">IF(D148=0,"-",(H148-D148)/D148)</f>
        <v>-</v>
      </c>
      <c r="M148" s="6">
        <f t="shared" ref="M148" si="19">IF(E148=0,"-",(I148-E148)/E148)</f>
        <v>-0.25</v>
      </c>
      <c r="N148" s="6">
        <f t="shared" ref="N148" si="20">IF(F148=0,"-",(J148-F148)/F148)</f>
        <v>0.11267605633802817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9.0909090909090912E-2</v>
      </c>
      <c r="D149" s="6" t="str">
        <f t="shared" si="21"/>
        <v>-</v>
      </c>
      <c r="E149" s="6" t="str">
        <f t="shared" si="21"/>
        <v>-</v>
      </c>
      <c r="F149" s="6">
        <f t="shared" si="21"/>
        <v>8.6956521739130432E-2</v>
      </c>
      <c r="G149" s="6">
        <f t="shared" si="21"/>
        <v>0.19298245614035087</v>
      </c>
      <c r="H149" s="6" t="str">
        <f t="shared" si="21"/>
        <v>-</v>
      </c>
      <c r="I149" s="6" t="str">
        <f t="shared" si="21"/>
        <v>-</v>
      </c>
      <c r="J149" s="6">
        <f t="shared" si="21"/>
        <v>0.1864406779661017</v>
      </c>
      <c r="K149" s="6">
        <f>IF(OR(C149="-",G149="-"),"-",(G149-C149)/C149)</f>
        <v>1.1228070175438594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1.1440677966101696</v>
      </c>
    </row>
    <row r="150" spans="2:14" ht="29.25" thickBot="1" x14ac:dyDescent="0.25">
      <c r="B150" s="7" t="s">
        <v>77</v>
      </c>
      <c r="C150" s="6">
        <f t="shared" si="21"/>
        <v>8.6956521739130432E-2</v>
      </c>
      <c r="D150" s="6" t="str">
        <f t="shared" si="21"/>
        <v>-</v>
      </c>
      <c r="E150" s="6" t="str">
        <f t="shared" si="21"/>
        <v>-</v>
      </c>
      <c r="F150" s="6">
        <f t="shared" si="21"/>
        <v>0.08</v>
      </c>
      <c r="G150" s="6">
        <f t="shared" si="21"/>
        <v>0.52631578947368418</v>
      </c>
      <c r="H150" s="6" t="str">
        <f t="shared" si="21"/>
        <v>-</v>
      </c>
      <c r="I150" s="6" t="str">
        <f t="shared" si="21"/>
        <v>-</v>
      </c>
      <c r="J150" s="6">
        <f t="shared" si="21"/>
        <v>0.5</v>
      </c>
      <c r="K150" s="6">
        <f>IF(OR(C150="-",G150="-"),"-",(G150-C150)/C150)</f>
        <v>5.0526315789473681</v>
      </c>
      <c r="L150" s="6" t="str">
        <f t="shared" si="22"/>
        <v>-</v>
      </c>
      <c r="M150" s="6" t="str">
        <f t="shared" si="22"/>
        <v>-</v>
      </c>
      <c r="N150" s="6">
        <f t="shared" si="22"/>
        <v>5.25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61</v>
      </c>
      <c r="D157" s="19">
        <v>57</v>
      </c>
      <c r="E157" s="18">
        <f>IF(C157=0,"-",(D157-C157)/C157)</f>
        <v>-6.5573770491803282E-2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</v>
      </c>
      <c r="D158" s="19">
        <v>17</v>
      </c>
      <c r="E158" s="18">
        <f t="shared" ref="E158:E159" si="23">IF(C158=0,"-",(D158-C158)/C158)</f>
        <v>3.25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2</v>
      </c>
      <c r="D159" s="19">
        <v>2</v>
      </c>
      <c r="E159" s="18">
        <f t="shared" si="23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0.91044776119402981</v>
      </c>
      <c r="D160" s="18">
        <f>IF(D157=0,"-",D157/(D157+D158+D159))</f>
        <v>0.75</v>
      </c>
      <c r="E160" s="18">
        <f>IF(OR(C160="-",D160="-"),"-",(D160-C160)/C160)</f>
        <v>-0.17622950819672129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5</v>
      </c>
      <c r="D166" s="5">
        <v>9</v>
      </c>
      <c r="E166" s="6">
        <f>IF(C166=0,"-",(D166-C166)/C166)</f>
        <v>0.8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4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3</v>
      </c>
      <c r="D168" s="5">
        <v>4</v>
      </c>
      <c r="E168" s="6">
        <f t="shared" si="24"/>
        <v>0.33333333333333331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</v>
      </c>
      <c r="D169" s="6">
        <f>IF(D166=0,"-",(D167+D168)/D166)</f>
        <v>0.88888888888888884</v>
      </c>
      <c r="E169" s="6">
        <f t="shared" ref="E169:E171" si="25">IF(OR(C169="-",D169="-"),"-",(D169-C169)/C169)</f>
        <v>0.48148148148148145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1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0.75</v>
      </c>
      <c r="D171" s="6">
        <v>0.8</v>
      </c>
      <c r="E171" s="6">
        <f t="shared" si="25"/>
        <v>6.6666666666666721E-2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12</v>
      </c>
      <c r="D178" s="5">
        <v>16</v>
      </c>
      <c r="E178" s="6">
        <f>IF(C178=0,"-",(D178-C178)/C178)</f>
        <v>0.33333333333333331</v>
      </c>
      <c r="H178" s="13"/>
    </row>
    <row r="179" spans="2:8" ht="15" thickBot="1" x14ac:dyDescent="0.25">
      <c r="B179" s="4" t="s">
        <v>43</v>
      </c>
      <c r="C179" s="5">
        <v>11</v>
      </c>
      <c r="D179" s="5">
        <v>12</v>
      </c>
      <c r="E179" s="6">
        <f t="shared" ref="E179:E185" si="26">IF(C179=0,"-",(D179-C179)/C179)</f>
        <v>9.0909090909090912E-2</v>
      </c>
      <c r="H179" s="13"/>
    </row>
    <row r="180" spans="2:8" ht="15" thickBot="1" x14ac:dyDescent="0.25">
      <c r="B180" s="4" t="s">
        <v>47</v>
      </c>
      <c r="C180" s="5">
        <v>0</v>
      </c>
      <c r="D180" s="5">
        <v>4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109</v>
      </c>
      <c r="D182" s="5">
        <v>82</v>
      </c>
      <c r="E182" s="6">
        <f t="shared" si="26"/>
        <v>-0.24770642201834864</v>
      </c>
      <c r="H182" s="13"/>
    </row>
    <row r="183" spans="2:8" ht="15" thickBot="1" x14ac:dyDescent="0.25">
      <c r="B183" s="4" t="s">
        <v>47</v>
      </c>
      <c r="C183" s="5">
        <v>103</v>
      </c>
      <c r="D183" s="5">
        <v>80</v>
      </c>
      <c r="E183" s="6">
        <f t="shared" si="26"/>
        <v>-0.22330097087378642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6</v>
      </c>
      <c r="D185" s="5">
        <v>2</v>
      </c>
      <c r="E185" s="6">
        <f t="shared" si="26"/>
        <v>-0.66666666666666663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3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3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3</v>
      </c>
      <c r="D200" s="5">
        <v>2</v>
      </c>
      <c r="E200" s="6">
        <f t="shared" si="27"/>
        <v>-0.33333333333333331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3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2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1</v>
      </c>
      <c r="E210" s="6">
        <f t="shared" si="28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6</v>
      </c>
      <c r="E221" s="6">
        <f t="shared" ref="E221:E223" si="30">IF(C221=0,"-",(D221-C221)/C221)</f>
        <v>1</v>
      </c>
    </row>
    <row r="222" spans="2:5" ht="15" thickBot="1" x14ac:dyDescent="0.25">
      <c r="B222" s="16" t="s">
        <v>92</v>
      </c>
      <c r="C222" s="5">
        <v>5</v>
      </c>
      <c r="D222" s="5">
        <v>4</v>
      </c>
      <c r="E222" s="6">
        <f t="shared" si="30"/>
        <v>-0.2</v>
      </c>
    </row>
    <row r="223" spans="2:5" ht="15" thickBot="1" x14ac:dyDescent="0.25">
      <c r="B223" s="16" t="s">
        <v>93</v>
      </c>
      <c r="C223" s="5">
        <v>13</v>
      </c>
      <c r="D223" s="5">
        <v>15</v>
      </c>
      <c r="E223" s="6">
        <f t="shared" si="30"/>
        <v>0.15384615384615385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2º Trimestre 2022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196</v>
      </c>
      <c r="D14" s="5">
        <v>234</v>
      </c>
      <c r="E14" s="6">
        <f>IF(C14&gt;0,(D14-C14)/C14)</f>
        <v>0.19387755102040816</v>
      </c>
    </row>
    <row r="15" spans="1:5" ht="20.100000000000001" customHeight="1" thickBot="1" x14ac:dyDescent="0.25">
      <c r="B15" s="4" t="s">
        <v>17</v>
      </c>
      <c r="C15" s="5">
        <v>196</v>
      </c>
      <c r="D15" s="5">
        <v>226</v>
      </c>
      <c r="E15" s="6">
        <f t="shared" ref="E15:E25" si="0">IF(C15&gt;0,(D15-C15)/C15)</f>
        <v>0.15306122448979592</v>
      </c>
    </row>
    <row r="16" spans="1:5" ht="20.100000000000001" customHeight="1" thickBot="1" x14ac:dyDescent="0.25">
      <c r="B16" s="4" t="s">
        <v>18</v>
      </c>
      <c r="C16" s="5">
        <v>120</v>
      </c>
      <c r="D16" s="5">
        <v>127</v>
      </c>
      <c r="E16" s="6">
        <f t="shared" si="0"/>
        <v>5.8333333333333334E-2</v>
      </c>
    </row>
    <row r="17" spans="2:5" ht="20.100000000000001" customHeight="1" thickBot="1" x14ac:dyDescent="0.25">
      <c r="B17" s="4" t="s">
        <v>19</v>
      </c>
      <c r="C17" s="5">
        <v>76</v>
      </c>
      <c r="D17" s="5">
        <v>99</v>
      </c>
      <c r="E17" s="6">
        <f t="shared" si="0"/>
        <v>0.30263157894736842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5</v>
      </c>
      <c r="E18" s="6">
        <f>IF(C18=0,"-",(D18-C18)/C18)</f>
        <v>0.25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2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0.38775510204081631</v>
      </c>
      <c r="D20" s="6">
        <f>D17/D15</f>
        <v>0.43805309734513276</v>
      </c>
      <c r="E20" s="6">
        <f t="shared" si="0"/>
        <v>0.12971588262692135</v>
      </c>
    </row>
    <row r="21" spans="2:5" ht="30" customHeight="1" thickBot="1" x14ac:dyDescent="0.25">
      <c r="B21" s="4" t="s">
        <v>23</v>
      </c>
      <c r="C21" s="5">
        <v>39</v>
      </c>
      <c r="D21" s="5">
        <v>36</v>
      </c>
      <c r="E21" s="6">
        <f t="shared" si="0"/>
        <v>-7.6923076923076927E-2</v>
      </c>
    </row>
    <row r="22" spans="2:5" ht="20.100000000000001" customHeight="1" thickBot="1" x14ac:dyDescent="0.25">
      <c r="B22" s="4" t="s">
        <v>24</v>
      </c>
      <c r="C22" s="5">
        <v>23</v>
      </c>
      <c r="D22" s="5">
        <v>23</v>
      </c>
      <c r="E22" s="6">
        <f t="shared" si="0"/>
        <v>0</v>
      </c>
    </row>
    <row r="23" spans="2:5" ht="20.100000000000001" customHeight="1" thickBot="1" x14ac:dyDescent="0.25">
      <c r="B23" s="4" t="s">
        <v>25</v>
      </c>
      <c r="C23" s="5">
        <v>16</v>
      </c>
      <c r="D23" s="5">
        <v>13</v>
      </c>
      <c r="E23" s="6">
        <f t="shared" si="0"/>
        <v>-0.1875</v>
      </c>
    </row>
    <row r="24" spans="2:5" ht="20.100000000000001" customHeight="1" thickBot="1" x14ac:dyDescent="0.25">
      <c r="B24" s="4" t="s">
        <v>21</v>
      </c>
      <c r="C24" s="6">
        <f>C23/C21</f>
        <v>0.41025641025641024</v>
      </c>
      <c r="D24" s="6">
        <f t="shared" ref="D24" si="1">D23/D21</f>
        <v>0.3611111111111111</v>
      </c>
      <c r="E24" s="6">
        <f t="shared" si="0"/>
        <v>-0.11979166666666666</v>
      </c>
    </row>
    <row r="25" spans="2:5" ht="20.100000000000001" customHeight="1" thickBot="1" x14ac:dyDescent="0.25">
      <c r="B25" s="7" t="s">
        <v>26</v>
      </c>
      <c r="C25" s="6">
        <v>0.12100782229136955</v>
      </c>
      <c r="D25" s="6">
        <v>0.13962425013746194</v>
      </c>
      <c r="E25" s="6">
        <f t="shared" si="0"/>
        <v>0.15384482997526128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74</v>
      </c>
      <c r="D34" s="5">
        <v>97</v>
      </c>
      <c r="E34" s="6">
        <f>IF(C34&gt;0,(D34-C34)/C34,"-")</f>
        <v>0.3108108108108108</v>
      </c>
    </row>
    <row r="35" spans="2:5" ht="20.100000000000001" customHeight="1" thickBot="1" x14ac:dyDescent="0.25">
      <c r="B35" s="4" t="s">
        <v>29</v>
      </c>
      <c r="C35" s="5">
        <v>7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65</v>
      </c>
      <c r="D36" s="5">
        <v>79</v>
      </c>
      <c r="E36" s="6">
        <f t="shared" si="2"/>
        <v>0.2153846153846154</v>
      </c>
    </row>
    <row r="37" spans="2:5" ht="20.100000000000001" customHeight="1" thickBot="1" x14ac:dyDescent="0.25">
      <c r="B37" s="4" t="s">
        <v>30</v>
      </c>
      <c r="C37" s="5">
        <v>2</v>
      </c>
      <c r="D37" s="5">
        <v>18</v>
      </c>
      <c r="E37" s="6">
        <f t="shared" si="2"/>
        <v>8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34</v>
      </c>
      <c r="D44" s="5">
        <v>56</v>
      </c>
      <c r="E44" s="6">
        <f>IF(C44&gt;0,(D44-C44)/C44,"-")</f>
        <v>0.6470588235294118</v>
      </c>
    </row>
    <row r="45" spans="2:5" ht="20.100000000000001" customHeight="1" thickBot="1" x14ac:dyDescent="0.25">
      <c r="B45" s="4" t="s">
        <v>34</v>
      </c>
      <c r="C45" s="5">
        <v>2</v>
      </c>
      <c r="D45" s="5">
        <v>1</v>
      </c>
      <c r="E45" s="6">
        <f t="shared" ref="E45:E51" si="3">IF(C45&gt;0,(D45-C45)/C45,"-")</f>
        <v>-0.5</v>
      </c>
    </row>
    <row r="46" spans="2:5" ht="20.100000000000001" customHeight="1" thickBot="1" x14ac:dyDescent="0.25">
      <c r="B46" s="4" t="s">
        <v>31</v>
      </c>
      <c r="C46" s="5">
        <v>0</v>
      </c>
      <c r="D46" s="5">
        <v>0</v>
      </c>
      <c r="E46" s="6" t="str">
        <f t="shared" si="3"/>
        <v>-</v>
      </c>
    </row>
    <row r="47" spans="2:5" ht="20.100000000000001" customHeight="1" thickBot="1" x14ac:dyDescent="0.25">
      <c r="B47" s="4" t="s">
        <v>32</v>
      </c>
      <c r="C47" s="5">
        <v>57</v>
      </c>
      <c r="D47" s="5">
        <v>51</v>
      </c>
      <c r="E47" s="6">
        <f t="shared" si="3"/>
        <v>-0.10526315789473684</v>
      </c>
    </row>
    <row r="48" spans="2:5" ht="20.100000000000001" customHeight="1" thickBot="1" x14ac:dyDescent="0.25">
      <c r="B48" s="4" t="s">
        <v>35</v>
      </c>
      <c r="C48" s="5">
        <v>42</v>
      </c>
      <c r="D48" s="5">
        <v>55</v>
      </c>
      <c r="E48" s="6">
        <f t="shared" si="3"/>
        <v>0.30952380952380953</v>
      </c>
    </row>
    <row r="49" spans="2:5" ht="20.100000000000001" customHeight="1" thickBot="1" x14ac:dyDescent="0.25">
      <c r="B49" s="4" t="s">
        <v>67</v>
      </c>
      <c r="C49" s="5">
        <v>47</v>
      </c>
      <c r="D49" s="5">
        <v>36</v>
      </c>
      <c r="E49" s="6">
        <f t="shared" si="3"/>
        <v>-0.23404255319148937</v>
      </c>
    </row>
    <row r="50" spans="2:5" ht="20.100000000000001" customHeight="1" collapsed="1" thickBot="1" x14ac:dyDescent="0.25">
      <c r="B50" s="4" t="s">
        <v>36</v>
      </c>
      <c r="C50" s="6">
        <f>C44/(C44+C45)</f>
        <v>0.94444444444444442</v>
      </c>
      <c r="D50" s="6">
        <f>D44/(D44+D45)</f>
        <v>0.98245614035087714</v>
      </c>
      <c r="E50" s="6">
        <f t="shared" si="3"/>
        <v>4.0247678018575823E-2</v>
      </c>
    </row>
    <row r="51" spans="2:5" ht="20.100000000000001" customHeight="1" thickBot="1" x14ac:dyDescent="0.25">
      <c r="B51" s="4" t="s">
        <v>37</v>
      </c>
      <c r="C51" s="6">
        <f>C47/(C46+C47)</f>
        <v>1</v>
      </c>
      <c r="D51" s="6">
        <f t="shared" ref="D51" si="4">D47/(D46+D47)</f>
        <v>1</v>
      </c>
      <c r="E51" s="6">
        <f t="shared" si="3"/>
        <v>0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36</v>
      </c>
      <c r="D58" s="5">
        <v>57</v>
      </c>
      <c r="E58" s="6">
        <f>IF(C58&gt;0,(D58-C58)/C58,"-")</f>
        <v>0.58333333333333337</v>
      </c>
    </row>
    <row r="59" spans="2:5" ht="20.100000000000001" customHeight="1" thickBot="1" x14ac:dyDescent="0.25">
      <c r="B59" s="4" t="s">
        <v>41</v>
      </c>
      <c r="C59" s="5">
        <v>20</v>
      </c>
      <c r="D59" s="5">
        <v>35</v>
      </c>
      <c r="E59" s="6">
        <f t="shared" ref="E59:E63" si="5">IF(C59&gt;0,(D59-C59)/C59,"-")</f>
        <v>0.75</v>
      </c>
    </row>
    <row r="60" spans="2:5" ht="20.100000000000001" customHeight="1" thickBot="1" x14ac:dyDescent="0.25">
      <c r="B60" s="4" t="s">
        <v>42</v>
      </c>
      <c r="C60" s="5">
        <v>14</v>
      </c>
      <c r="D60" s="5">
        <v>21</v>
      </c>
      <c r="E60" s="6">
        <f t="shared" si="5"/>
        <v>0.5</v>
      </c>
    </row>
    <row r="61" spans="2:5" ht="20.100000000000001" customHeight="1" collapsed="1" thickBot="1" x14ac:dyDescent="0.25">
      <c r="B61" s="4" t="s">
        <v>98</v>
      </c>
      <c r="C61" s="6">
        <f>(C59+C60)/C58</f>
        <v>0.94444444444444442</v>
      </c>
      <c r="D61" s="6">
        <f>(D59+D60)/D58</f>
        <v>0.98245614035087714</v>
      </c>
      <c r="E61" s="6">
        <f t="shared" si="5"/>
        <v>4.0247678018575823E-2</v>
      </c>
    </row>
    <row r="62" spans="2:5" ht="20.100000000000001" customHeight="1" thickBot="1" x14ac:dyDescent="0.25">
      <c r="B62" s="4" t="s">
        <v>39</v>
      </c>
      <c r="C62" s="6">
        <v>0.90909090909090906</v>
      </c>
      <c r="D62" s="6">
        <v>0.97222222222222221</v>
      </c>
      <c r="E62" s="6">
        <f t="shared" si="5"/>
        <v>6.9444444444444461E-2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10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10" ht="20.100000000000001" customHeight="1" thickBot="1" x14ac:dyDescent="0.25">
      <c r="B70" s="4" t="s">
        <v>44</v>
      </c>
      <c r="C70" s="5">
        <v>273</v>
      </c>
      <c r="D70" s="5">
        <v>286</v>
      </c>
      <c r="E70" s="6">
        <f>IF(C70&gt;0,(D70-C70)/C70,"-")</f>
        <v>4.7619047619047616E-2</v>
      </c>
    </row>
    <row r="71" spans="2:10" ht="20.100000000000001" customHeight="1" thickBot="1" x14ac:dyDescent="0.25">
      <c r="B71" s="4" t="s">
        <v>45</v>
      </c>
      <c r="C71" s="5">
        <v>119</v>
      </c>
      <c r="D71" s="5">
        <v>122</v>
      </c>
      <c r="E71" s="6">
        <f t="shared" ref="E71:E77" si="6">IF(C71&gt;0,(D71-C71)/C71,"-")</f>
        <v>2.5210084033613446E-2</v>
      </c>
    </row>
    <row r="72" spans="2:10" ht="20.100000000000001" customHeight="1" thickBot="1" x14ac:dyDescent="0.25">
      <c r="B72" s="4" t="s">
        <v>43</v>
      </c>
      <c r="C72" s="5">
        <v>2</v>
      </c>
      <c r="D72" s="5">
        <v>1</v>
      </c>
      <c r="E72" s="6">
        <f t="shared" si="6"/>
        <v>-0.5</v>
      </c>
    </row>
    <row r="73" spans="2:10" ht="20.100000000000001" customHeight="1" thickBot="1" x14ac:dyDescent="0.25">
      <c r="B73" s="4" t="s">
        <v>46</v>
      </c>
      <c r="C73" s="5">
        <v>103</v>
      </c>
      <c r="D73" s="5">
        <v>120</v>
      </c>
      <c r="E73" s="6">
        <f t="shared" si="6"/>
        <v>0.1650485436893204</v>
      </c>
    </row>
    <row r="74" spans="2:10" ht="20.100000000000001" customHeight="1" thickBot="1" x14ac:dyDescent="0.25">
      <c r="B74" s="4" t="s">
        <v>47</v>
      </c>
      <c r="C74" s="5">
        <v>47</v>
      </c>
      <c r="D74" s="5">
        <v>41</v>
      </c>
      <c r="E74" s="6">
        <f t="shared" si="6"/>
        <v>-0.1276595744680851</v>
      </c>
    </row>
    <row r="75" spans="2:10" ht="20.100000000000001" customHeight="1" thickBot="1" x14ac:dyDescent="0.25">
      <c r="B75" s="4" t="s">
        <v>48</v>
      </c>
      <c r="C75" s="5">
        <v>2</v>
      </c>
      <c r="D75" s="5">
        <v>1</v>
      </c>
      <c r="E75" s="6">
        <f t="shared" si="6"/>
        <v>-0.5</v>
      </c>
    </row>
    <row r="76" spans="2:10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10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78" spans="2:10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13</v>
      </c>
      <c r="D90" s="5">
        <v>53</v>
      </c>
      <c r="E90" s="6">
        <f>IF(C90&gt;0,(D90-C90)/C90,"-")</f>
        <v>3.0769230769230771</v>
      </c>
    </row>
    <row r="91" spans="2:5" ht="29.25" thickBot="1" x14ac:dyDescent="0.25">
      <c r="B91" s="4" t="s">
        <v>52</v>
      </c>
      <c r="C91" s="5">
        <v>7</v>
      </c>
      <c r="D91" s="5">
        <v>10</v>
      </c>
      <c r="E91" s="6">
        <f t="shared" ref="E91:E93" si="7">IF(C91&gt;0,(D91-C91)/C91,"-")</f>
        <v>0.42857142857142855</v>
      </c>
    </row>
    <row r="92" spans="2:5" ht="29.25" customHeight="1" thickBot="1" x14ac:dyDescent="0.25">
      <c r="B92" s="4" t="s">
        <v>53</v>
      </c>
      <c r="C92" s="5">
        <v>3</v>
      </c>
      <c r="D92" s="5">
        <v>27</v>
      </c>
      <c r="E92" s="6">
        <f t="shared" si="7"/>
        <v>8</v>
      </c>
    </row>
    <row r="93" spans="2:5" ht="29.25" customHeight="1" thickBot="1" x14ac:dyDescent="0.25">
      <c r="B93" s="4" t="s">
        <v>54</v>
      </c>
      <c r="C93" s="6">
        <f>(C90+C91)/(C90+C91+C92)</f>
        <v>0.86956521739130432</v>
      </c>
      <c r="D93" s="6">
        <f>(D90+D91)/(D90+D91+D92)</f>
        <v>0.7</v>
      </c>
      <c r="E93" s="6">
        <f t="shared" si="7"/>
        <v>-0.19500000000000003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23</v>
      </c>
      <c r="D100" s="5">
        <v>90</v>
      </c>
      <c r="E100" s="6">
        <f>IF(C100&gt;0,(D100-C100)/C100,"-")</f>
        <v>2.9130434782608696</v>
      </c>
    </row>
    <row r="101" spans="2:5" ht="20.100000000000001" customHeight="1" thickBot="1" x14ac:dyDescent="0.25">
      <c r="B101" s="4" t="s">
        <v>41</v>
      </c>
      <c r="C101" s="5">
        <v>13</v>
      </c>
      <c r="D101" s="5">
        <v>31</v>
      </c>
      <c r="E101" s="6">
        <f t="shared" ref="E101:E105" si="8">IF(C101&gt;0,(D101-C101)/C101,"-")</f>
        <v>1.3846153846153846</v>
      </c>
    </row>
    <row r="102" spans="2:5" ht="20.100000000000001" customHeight="1" thickBot="1" x14ac:dyDescent="0.25">
      <c r="B102" s="4" t="s">
        <v>42</v>
      </c>
      <c r="C102" s="5">
        <v>7</v>
      </c>
      <c r="D102" s="5">
        <v>32</v>
      </c>
      <c r="E102" s="6">
        <f t="shared" si="8"/>
        <v>3.5714285714285716</v>
      </c>
    </row>
    <row r="103" spans="2:5" ht="20.100000000000001" customHeight="1" thickBot="1" x14ac:dyDescent="0.25">
      <c r="B103" s="4" t="s">
        <v>98</v>
      </c>
      <c r="C103" s="6">
        <f>(C101+C102)/C100</f>
        <v>0.86956521739130432</v>
      </c>
      <c r="D103" s="6">
        <f>(D101+D102)/D100</f>
        <v>0.7</v>
      </c>
      <c r="E103" s="6">
        <f t="shared" si="8"/>
        <v>-0.19500000000000003</v>
      </c>
    </row>
    <row r="104" spans="2:5" ht="20.100000000000001" customHeight="1" thickBot="1" x14ac:dyDescent="0.25">
      <c r="B104" s="4" t="s">
        <v>39</v>
      </c>
      <c r="C104" s="6">
        <v>0.8666666666666667</v>
      </c>
      <c r="D104" s="6">
        <v>0.68888888888888888</v>
      </c>
      <c r="E104" s="6">
        <f t="shared" si="8"/>
        <v>-0.20512820512820515</v>
      </c>
    </row>
    <row r="105" spans="2:5" ht="20.100000000000001" customHeight="1" thickBot="1" x14ac:dyDescent="0.25">
      <c r="B105" s="4" t="s">
        <v>40</v>
      </c>
      <c r="C105" s="6">
        <v>0.875</v>
      </c>
      <c r="D105" s="6">
        <v>0.71111111111111114</v>
      </c>
      <c r="E105" s="6">
        <f t="shared" si="8"/>
        <v>-0.18730158730158727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34</v>
      </c>
      <c r="D112" s="5">
        <v>93</v>
      </c>
      <c r="E112" s="6">
        <f>IF(C112&gt;0,(D112-C112)/C112,"-")</f>
        <v>1.7352941176470589</v>
      </c>
    </row>
    <row r="113" spans="2:14" ht="15" thickBot="1" x14ac:dyDescent="0.25">
      <c r="B113" s="4" t="s">
        <v>56</v>
      </c>
      <c r="C113" s="5">
        <v>24</v>
      </c>
      <c r="D113" s="5">
        <v>63</v>
      </c>
      <c r="E113" s="6">
        <f t="shared" ref="E113:E114" si="9">IF(C113&gt;0,(D113-C113)/C113,"-")</f>
        <v>1.625</v>
      </c>
    </row>
    <row r="114" spans="2:14" ht="15" thickBot="1" x14ac:dyDescent="0.25">
      <c r="B114" s="4" t="s">
        <v>57</v>
      </c>
      <c r="C114" s="5">
        <v>10</v>
      </c>
      <c r="D114" s="5">
        <v>30</v>
      </c>
      <c r="E114" s="6">
        <f t="shared" si="9"/>
        <v>2</v>
      </c>
    </row>
    <row r="115" spans="2:14" s="22" customFormat="1" x14ac:dyDescent="0.2"/>
    <row r="116" spans="2:14" s="22" customFormat="1" x14ac:dyDescent="0.2"/>
    <row r="126" spans="2:14" ht="26.25" customHeight="1" thickBot="1" x14ac:dyDescent="0.25">
      <c r="C126" s="28" t="s">
        <v>103</v>
      </c>
      <c r="D126" s="29"/>
      <c r="E126" s="29"/>
      <c r="F126" s="30"/>
      <c r="G126" s="28" t="s">
        <v>104</v>
      </c>
      <c r="H126" s="29"/>
      <c r="I126" s="29"/>
      <c r="J126" s="30"/>
      <c r="K126" s="31" t="s">
        <v>58</v>
      </c>
      <c r="L126" s="32"/>
      <c r="M126" s="32"/>
      <c r="N126" s="32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8" t="s">
        <v>103</v>
      </c>
      <c r="D141" s="29"/>
      <c r="E141" s="29"/>
      <c r="F141" s="30"/>
      <c r="G141" s="28" t="s">
        <v>104</v>
      </c>
      <c r="H141" s="29"/>
      <c r="I141" s="29"/>
      <c r="J141" s="30"/>
      <c r="K141" s="31" t="s">
        <v>58</v>
      </c>
      <c r="L141" s="32"/>
      <c r="M141" s="32"/>
      <c r="N141" s="32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4</v>
      </c>
      <c r="D145" s="10">
        <v>0</v>
      </c>
      <c r="E145" s="10">
        <v>0</v>
      </c>
      <c r="F145" s="10">
        <v>4</v>
      </c>
      <c r="G145" s="10">
        <v>1</v>
      </c>
      <c r="H145" s="10">
        <v>0</v>
      </c>
      <c r="I145" s="10">
        <v>0</v>
      </c>
      <c r="J145" s="10">
        <v>1</v>
      </c>
      <c r="K145" s="6">
        <f t="shared" si="16"/>
        <v>-0.75</v>
      </c>
      <c r="L145" s="6" t="str">
        <f t="shared" si="15"/>
        <v>-</v>
      </c>
      <c r="M145" s="6" t="str">
        <f t="shared" si="15"/>
        <v>-</v>
      </c>
      <c r="N145" s="6">
        <f t="shared" si="15"/>
        <v>-0.75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1</v>
      </c>
      <c r="H146" s="10">
        <v>0</v>
      </c>
      <c r="I146" s="10">
        <v>0</v>
      </c>
      <c r="J146" s="10">
        <v>1</v>
      </c>
      <c r="K146" s="6">
        <f t="shared" si="16"/>
        <v>0</v>
      </c>
      <c r="L146" s="6" t="str">
        <f t="shared" si="15"/>
        <v>-</v>
      </c>
      <c r="M146" s="6" t="str">
        <f t="shared" si="15"/>
        <v>-</v>
      </c>
      <c r="N146" s="6">
        <f t="shared" si="15"/>
        <v>0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5</v>
      </c>
      <c r="D148" s="10">
        <v>0</v>
      </c>
      <c r="E148" s="10">
        <v>0</v>
      </c>
      <c r="F148" s="10">
        <v>5</v>
      </c>
      <c r="G148" s="10">
        <v>2</v>
      </c>
      <c r="H148" s="10">
        <v>0</v>
      </c>
      <c r="I148" s="10">
        <v>0</v>
      </c>
      <c r="J148" s="10">
        <v>2</v>
      </c>
      <c r="K148" s="6">
        <f t="shared" ref="K148" si="17">IF(C148=0,"-",(G148-C148)/C148)</f>
        <v>-0.6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-0.6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5</v>
      </c>
      <c r="D157" s="19">
        <v>2</v>
      </c>
      <c r="E157" s="18">
        <f>IF(C157=0,"-",(D157-C157)/C157)</f>
        <v>-0.6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0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>
        <f>IF(D157=0,"-",D157/(D157+D158+D159))</f>
        <v>1</v>
      </c>
      <c r="E160" s="18">
        <f>IF(OR(C160="-",D160="-"),"-",(D160-C160)/C160)</f>
        <v>0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</v>
      </c>
      <c r="D182" s="5">
        <v>2</v>
      </c>
      <c r="E182" s="6">
        <f t="shared" si="26"/>
        <v>-0.6</v>
      </c>
      <c r="H182" s="13"/>
    </row>
    <row r="183" spans="2:8" ht="15" thickBot="1" x14ac:dyDescent="0.25">
      <c r="B183" s="4" t="s">
        <v>47</v>
      </c>
      <c r="C183" s="5">
        <v>5</v>
      </c>
      <c r="D183" s="5">
        <v>2</v>
      </c>
      <c r="E183" s="6">
        <f t="shared" si="26"/>
        <v>-0.6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86" spans="2:8" s="22" customFormat="1" x14ac:dyDescent="0.2"/>
    <row r="187" spans="2:8" s="22" customFormat="1" x14ac:dyDescent="0.2"/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1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1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2</v>
      </c>
      <c r="E221" s="6">
        <f t="shared" ref="E221:E223" si="30">IF(C221=0,"-",(D221-C221)/C221)</f>
        <v>1</v>
      </c>
    </row>
    <row r="222" spans="2:5" ht="15" thickBot="1" x14ac:dyDescent="0.25">
      <c r="B222" s="16" t="s">
        <v>92</v>
      </c>
      <c r="C222" s="5">
        <v>0</v>
      </c>
      <c r="D222" s="5">
        <v>1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2</v>
      </c>
      <c r="D223" s="5">
        <v>3</v>
      </c>
      <c r="E223" s="6">
        <f t="shared" si="30"/>
        <v>0.5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Andalucía</vt:lpstr>
      <vt:lpstr>Aragón</vt:lpstr>
      <vt:lpstr>Asturias</vt:lpstr>
      <vt:lpstr>Illes Balears</vt:lpstr>
      <vt:lpstr>Canarias</vt:lpstr>
      <vt:lpstr>Cantabria</vt:lpstr>
      <vt:lpstr>Castilla y León</vt:lpstr>
      <vt:lpstr>Castilla La Mancha</vt:lpstr>
      <vt:lpstr>Cataluña</vt:lpstr>
      <vt:lpstr>Com. Valenciana</vt:lpstr>
      <vt:lpstr>Extremadura</vt:lpstr>
      <vt:lpstr>Galicia</vt:lpstr>
      <vt:lpstr>Com. Madrid</vt:lpstr>
      <vt:lpstr>Región de Murcia</vt:lpstr>
      <vt:lpstr>Navarra</vt:lpstr>
      <vt:lpstr>Pais Vasco</vt:lpstr>
      <vt:lpstr>La Rioja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2021-09-21T11:19:34Z</cp:lastPrinted>
  <dcterms:created xsi:type="dcterms:W3CDTF">2018-12-19T10:40:38Z</dcterms:created>
  <dcterms:modified xsi:type="dcterms:W3CDTF">2022-09-22T08:50:20Z</dcterms:modified>
</cp:coreProperties>
</file>